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https://publicadministrationis-my.sharepoint.com/personal/erla_sigurdardottir_ferdamalastofa_is/Documents/Desktop/"/>
    </mc:Choice>
  </mc:AlternateContent>
  <xr:revisionPtr revIDLastSave="0" documentId="8_{9174B9AE-752A-4048-BB52-CE1C387ECA45}" xr6:coauthVersionLast="47" xr6:coauthVersionMax="47" xr10:uidLastSave="{00000000-0000-0000-0000-000000000000}"/>
  <bookViews>
    <workbookView xWindow="5556" yWindow="3660" windowWidth="14376" windowHeight="8148" tabRatio="607" xr2:uid="{00000000-000D-0000-FFFF-FFFF00000000}"/>
  </bookViews>
  <sheets>
    <sheet name="Upplýsingar" sheetId="24" r:id="rId1"/>
    <sheet name="Áætlun um rekstur og fjárstreym" sheetId="5" r:id="rId2"/>
    <sheet name="Janúar" sheetId="12" r:id="rId3"/>
    <sheet name="Febrúar" sheetId="49" r:id="rId4"/>
    <sheet name="Mars" sheetId="50" r:id="rId5"/>
    <sheet name="Apríl" sheetId="51" r:id="rId6"/>
    <sheet name="Maí" sheetId="54" r:id="rId7"/>
    <sheet name="Júní" sheetId="55" r:id="rId8"/>
    <sheet name="Júlí" sheetId="56" r:id="rId9"/>
    <sheet name="Ágúst" sheetId="57" r:id="rId10"/>
    <sheet name="September" sheetId="58" r:id="rId11"/>
    <sheet name="Október" sheetId="59" r:id="rId12"/>
    <sheet name="Nóvember" sheetId="60" r:id="rId13"/>
    <sheet name="Desember" sheetId="61" r:id="rId14"/>
    <sheet name="Niðurstöur ár 1" sheetId="41" state="hidden" r:id="rId15"/>
    <sheet name="Data1" sheetId="62" state="hidden" r:id="rId16"/>
    <sheet name="Data2" sheetId="63" state="hidden" r:id="rId17"/>
    <sheet name="Data3" sheetId="64" state="hidden" r:id="rId18"/>
    <sheet name="Data4" sheetId="65" state="hidden" r:id="rId19"/>
  </sheets>
  <definedNames>
    <definedName name="_xlnm.Print_Area" localSheetId="5">Apríl!$B$3:$J$38</definedName>
    <definedName name="_xlnm.Print_Area" localSheetId="9">Ágúst!$B$3:$J$38</definedName>
    <definedName name="_xlnm.Print_Area" localSheetId="1">'Áætlun um rekstur og fjárstreym'!$B$1:$H$7</definedName>
    <definedName name="_xlnm.Print_Area" localSheetId="13">Desember!$B$3:$J$38</definedName>
    <definedName name="_xlnm.Print_Area" localSheetId="3">Febrúar!$B$3:$J$38</definedName>
    <definedName name="_xlnm.Print_Area" localSheetId="2">Janúar!$B$3:$J$38</definedName>
    <definedName name="_xlnm.Print_Area" localSheetId="8">Júlí!$B$3:$J$38</definedName>
    <definedName name="_xlnm.Print_Area" localSheetId="7">Júní!$B$3:$J$38</definedName>
    <definedName name="_xlnm.Print_Area" localSheetId="6">Maí!$B$3:$J$38</definedName>
    <definedName name="_xlnm.Print_Area" localSheetId="4">Mars!$B$3:$J$38</definedName>
    <definedName name="_xlnm.Print_Area" localSheetId="12">Nóvember!$B$3:$J$38</definedName>
    <definedName name="_xlnm.Print_Area" localSheetId="11">Október!$B$3:$J$38</definedName>
    <definedName name="_xlnm.Print_Area" localSheetId="10">September!$B$3:$J$38</definedName>
    <definedName name="_xlnm.Print_Area" localSheetId="0">Upplýsingar!$A$2:$H$50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49" l="1"/>
  <c r="C4" i="49"/>
  <c r="C4" i="5"/>
  <c r="B14" i="41"/>
  <c r="B2" i="41"/>
  <c r="F14" i="41"/>
  <c r="B3" i="41"/>
  <c r="H14" i="41"/>
  <c r="B10" i="41"/>
  <c r="B8" i="41"/>
  <c r="B6" i="41"/>
  <c r="C4" i="61"/>
  <c r="C4" i="60"/>
  <c r="C4" i="59"/>
  <c r="C4" i="58"/>
  <c r="C4" i="57"/>
  <c r="C4" i="56"/>
  <c r="C4" i="55"/>
  <c r="C4" i="54"/>
  <c r="C4" i="51"/>
  <c r="C4" i="50"/>
  <c r="O46" i="5"/>
  <c r="G54" i="5"/>
  <c r="O47" i="5"/>
  <c r="C67" i="61"/>
  <c r="D66" i="61"/>
  <c r="D65" i="61"/>
  <c r="D64" i="61"/>
  <c r="D63" i="61"/>
  <c r="D62" i="61"/>
  <c r="D61" i="61"/>
  <c r="D60" i="61"/>
  <c r="D59" i="61"/>
  <c r="D58" i="61"/>
  <c r="D57" i="61"/>
  <c r="D56" i="61"/>
  <c r="D55" i="61"/>
  <c r="D54" i="61"/>
  <c r="D53" i="61"/>
  <c r="D52" i="61"/>
  <c r="D51" i="61"/>
  <c r="D50" i="61"/>
  <c r="D49" i="61"/>
  <c r="D48" i="61"/>
  <c r="D41" i="61"/>
  <c r="H35" i="61"/>
  <c r="G35" i="61"/>
  <c r="F35" i="61"/>
  <c r="D35" i="61"/>
  <c r="C35" i="61"/>
  <c r="K34" i="61"/>
  <c r="E34" i="61"/>
  <c r="E33" i="61"/>
  <c r="K33" i="61" s="1"/>
  <c r="K32" i="61"/>
  <c r="E32" i="61"/>
  <c r="K31" i="61"/>
  <c r="E31" i="61"/>
  <c r="K30" i="61"/>
  <c r="E30" i="61"/>
  <c r="E29" i="61"/>
  <c r="K29" i="61" s="1"/>
  <c r="K28" i="61"/>
  <c r="E28" i="61"/>
  <c r="K27" i="61"/>
  <c r="E27" i="61"/>
  <c r="K26" i="61"/>
  <c r="E26" i="61"/>
  <c r="E25" i="61"/>
  <c r="K25" i="61" s="1"/>
  <c r="K24" i="61"/>
  <c r="E24" i="61"/>
  <c r="K23" i="61"/>
  <c r="E23" i="61"/>
  <c r="K22" i="61"/>
  <c r="E22" i="61"/>
  <c r="E21" i="61"/>
  <c r="K21" i="61" s="1"/>
  <c r="K20" i="61"/>
  <c r="E20" i="61"/>
  <c r="K19" i="61"/>
  <c r="E19" i="61"/>
  <c r="K18" i="61"/>
  <c r="E18" i="61"/>
  <c r="E17" i="61"/>
  <c r="K17" i="61" s="1"/>
  <c r="K16" i="61"/>
  <c r="E16" i="61"/>
  <c r="K15" i="61"/>
  <c r="E15" i="61"/>
  <c r="K14" i="61"/>
  <c r="E14" i="61"/>
  <c r="E13" i="61"/>
  <c r="K13" i="61" s="1"/>
  <c r="K12" i="61"/>
  <c r="E12" i="61"/>
  <c r="K11" i="61"/>
  <c r="E11" i="61"/>
  <c r="E35" i="61" s="1"/>
  <c r="C6" i="61"/>
  <c r="C5" i="61"/>
  <c r="C3" i="61"/>
  <c r="C67" i="60"/>
  <c r="D66" i="60"/>
  <c r="D65" i="60"/>
  <c r="D64" i="60"/>
  <c r="D63" i="60"/>
  <c r="D62" i="60"/>
  <c r="D61" i="60"/>
  <c r="D60" i="60"/>
  <c r="D59" i="60"/>
  <c r="D58" i="60"/>
  <c r="D57" i="60"/>
  <c r="D56" i="60"/>
  <c r="D55" i="60"/>
  <c r="D54" i="60"/>
  <c r="D53" i="60"/>
  <c r="D52" i="60"/>
  <c r="D51" i="60"/>
  <c r="D50" i="60"/>
  <c r="D49" i="60"/>
  <c r="D48" i="60"/>
  <c r="D41" i="60"/>
  <c r="H35" i="60"/>
  <c r="G35" i="60"/>
  <c r="F35" i="60"/>
  <c r="D35" i="60"/>
  <c r="C35" i="60"/>
  <c r="E34" i="60"/>
  <c r="K34" i="60" s="1"/>
  <c r="E33" i="60"/>
  <c r="K33" i="60" s="1"/>
  <c r="K32" i="60"/>
  <c r="E32" i="60"/>
  <c r="E31" i="60"/>
  <c r="K31" i="60" s="1"/>
  <c r="E30" i="60"/>
  <c r="K30" i="60" s="1"/>
  <c r="E29" i="60"/>
  <c r="K29" i="60" s="1"/>
  <c r="K28" i="60"/>
  <c r="E28" i="60"/>
  <c r="E27" i="60"/>
  <c r="K27" i="60" s="1"/>
  <c r="E26" i="60"/>
  <c r="K26" i="60" s="1"/>
  <c r="E25" i="60"/>
  <c r="K25" i="60" s="1"/>
  <c r="K24" i="60"/>
  <c r="E24" i="60"/>
  <c r="E23" i="60"/>
  <c r="K23" i="60" s="1"/>
  <c r="E22" i="60"/>
  <c r="K22" i="60" s="1"/>
  <c r="E21" i="60"/>
  <c r="K21" i="60" s="1"/>
  <c r="K20" i="60"/>
  <c r="E20" i="60"/>
  <c r="E19" i="60"/>
  <c r="K19" i="60" s="1"/>
  <c r="E18" i="60"/>
  <c r="K18" i="60" s="1"/>
  <c r="E17" i="60"/>
  <c r="K17" i="60" s="1"/>
  <c r="K16" i="60"/>
  <c r="E16" i="60"/>
  <c r="E15" i="60"/>
  <c r="K15" i="60" s="1"/>
  <c r="E14" i="60"/>
  <c r="K14" i="60" s="1"/>
  <c r="E13" i="60"/>
  <c r="K13" i="60" s="1"/>
  <c r="K12" i="60"/>
  <c r="E12" i="60"/>
  <c r="E35" i="60" s="1"/>
  <c r="E11" i="60"/>
  <c r="K11" i="60" s="1"/>
  <c r="C6" i="60"/>
  <c r="C5" i="60"/>
  <c r="C3" i="60"/>
  <c r="C67" i="59"/>
  <c r="D66" i="59"/>
  <c r="D65" i="59"/>
  <c r="D64" i="59"/>
  <c r="D63" i="59"/>
  <c r="D62" i="59"/>
  <c r="D61" i="59"/>
  <c r="D60" i="59"/>
  <c r="D59" i="59"/>
  <c r="D58" i="59"/>
  <c r="D57" i="59"/>
  <c r="D56" i="59"/>
  <c r="D55" i="59"/>
  <c r="D54" i="59"/>
  <c r="D53" i="59"/>
  <c r="D52" i="59"/>
  <c r="D51" i="59"/>
  <c r="D50" i="59"/>
  <c r="D49" i="59"/>
  <c r="D48" i="59"/>
  <c r="D41" i="59"/>
  <c r="H35" i="59"/>
  <c r="G35" i="59"/>
  <c r="F35" i="59"/>
  <c r="D35" i="59"/>
  <c r="C35" i="59"/>
  <c r="E34" i="59"/>
  <c r="K34" i="59" s="1"/>
  <c r="K33" i="59"/>
  <c r="E33" i="59"/>
  <c r="K32" i="59"/>
  <c r="E32" i="59"/>
  <c r="E31" i="59"/>
  <c r="K31" i="59" s="1"/>
  <c r="K30" i="59"/>
  <c r="E30" i="59"/>
  <c r="K29" i="59"/>
  <c r="E29" i="59"/>
  <c r="K28" i="59"/>
  <c r="E28" i="59"/>
  <c r="K27" i="59"/>
  <c r="E27" i="59"/>
  <c r="K26" i="59"/>
  <c r="E26" i="59"/>
  <c r="K25" i="59"/>
  <c r="E25" i="59"/>
  <c r="K24" i="59"/>
  <c r="E24" i="59"/>
  <c r="K23" i="59"/>
  <c r="E23" i="59"/>
  <c r="K22" i="59"/>
  <c r="E22" i="59"/>
  <c r="K21" i="59"/>
  <c r="E21" i="59"/>
  <c r="K20" i="59"/>
  <c r="E20" i="59"/>
  <c r="K19" i="59"/>
  <c r="E19" i="59"/>
  <c r="K18" i="59"/>
  <c r="E18" i="59"/>
  <c r="K17" i="59"/>
  <c r="E17" i="59"/>
  <c r="K16" i="59"/>
  <c r="E16" i="59"/>
  <c r="K15" i="59"/>
  <c r="E15" i="59"/>
  <c r="K14" i="59"/>
  <c r="E14" i="59"/>
  <c r="K13" i="59"/>
  <c r="E13" i="59"/>
  <c r="K12" i="59"/>
  <c r="E12" i="59"/>
  <c r="K11" i="59"/>
  <c r="E11" i="59"/>
  <c r="E35" i="59" s="1"/>
  <c r="C6" i="59"/>
  <c r="C5" i="59"/>
  <c r="C3" i="59"/>
  <c r="C67" i="58"/>
  <c r="D66" i="58"/>
  <c r="D65" i="58"/>
  <c r="D64" i="58"/>
  <c r="D63" i="58"/>
  <c r="D62" i="58"/>
  <c r="D61" i="58"/>
  <c r="D60" i="58"/>
  <c r="D59" i="58"/>
  <c r="D58" i="58"/>
  <c r="D57" i="58"/>
  <c r="D56" i="58"/>
  <c r="D55" i="58"/>
  <c r="D54" i="58"/>
  <c r="D53" i="58"/>
  <c r="D52" i="58"/>
  <c r="D51" i="58"/>
  <c r="D50" i="58"/>
  <c r="D49" i="58"/>
  <c r="D48" i="58"/>
  <c r="D41" i="58"/>
  <c r="H35" i="58"/>
  <c r="G35" i="58"/>
  <c r="F35" i="58"/>
  <c r="D35" i="58"/>
  <c r="C35" i="58"/>
  <c r="E34" i="58"/>
  <c r="K34" i="58" s="1"/>
  <c r="E33" i="58"/>
  <c r="K33" i="58" s="1"/>
  <c r="K32" i="58"/>
  <c r="E32" i="58"/>
  <c r="E31" i="58"/>
  <c r="K31" i="58" s="1"/>
  <c r="K30" i="58"/>
  <c r="E30" i="58"/>
  <c r="E29" i="58"/>
  <c r="K29" i="58" s="1"/>
  <c r="K28" i="58"/>
  <c r="E28" i="58"/>
  <c r="K27" i="58"/>
  <c r="E27" i="58"/>
  <c r="K26" i="58"/>
  <c r="E26" i="58"/>
  <c r="E25" i="58"/>
  <c r="K25" i="58" s="1"/>
  <c r="K24" i="58"/>
  <c r="E24" i="58"/>
  <c r="K23" i="58"/>
  <c r="E23" i="58"/>
  <c r="K22" i="58"/>
  <c r="E22" i="58"/>
  <c r="E21" i="58"/>
  <c r="K21" i="58" s="1"/>
  <c r="K20" i="58"/>
  <c r="E20" i="58"/>
  <c r="K19" i="58"/>
  <c r="E19" i="58"/>
  <c r="K18" i="58"/>
  <c r="E18" i="58"/>
  <c r="E17" i="58"/>
  <c r="K17" i="58" s="1"/>
  <c r="K16" i="58"/>
  <c r="E16" i="58"/>
  <c r="K15" i="58"/>
  <c r="E15" i="58"/>
  <c r="K14" i="58"/>
  <c r="E14" i="58"/>
  <c r="E13" i="58"/>
  <c r="K13" i="58" s="1"/>
  <c r="K12" i="58"/>
  <c r="E12" i="58"/>
  <c r="K11" i="58"/>
  <c r="E11" i="58"/>
  <c r="E35" i="58" s="1"/>
  <c r="C6" i="58"/>
  <c r="C5" i="58"/>
  <c r="C3" i="58"/>
  <c r="C67" i="57"/>
  <c r="D66" i="57"/>
  <c r="D65" i="57"/>
  <c r="D64" i="57"/>
  <c r="D63" i="57"/>
  <c r="D62" i="57"/>
  <c r="D61" i="57"/>
  <c r="D60" i="57"/>
  <c r="D59" i="57"/>
  <c r="D58" i="57"/>
  <c r="D57" i="57"/>
  <c r="D56" i="57"/>
  <c r="D55" i="57"/>
  <c r="D54" i="57"/>
  <c r="D53" i="57"/>
  <c r="D52" i="57"/>
  <c r="D51" i="57"/>
  <c r="D50" i="57"/>
  <c r="D49" i="57"/>
  <c r="D48" i="57"/>
  <c r="D41" i="57"/>
  <c r="H35" i="57"/>
  <c r="G35" i="57"/>
  <c r="F35" i="57"/>
  <c r="D35" i="57"/>
  <c r="C35" i="57"/>
  <c r="E34" i="57"/>
  <c r="K34" i="57" s="1"/>
  <c r="E33" i="57"/>
  <c r="K33" i="57" s="1"/>
  <c r="K32" i="57"/>
  <c r="E32" i="57"/>
  <c r="E31" i="57"/>
  <c r="K31" i="57" s="1"/>
  <c r="E30" i="57"/>
  <c r="K30" i="57" s="1"/>
  <c r="E29" i="57"/>
  <c r="K29" i="57" s="1"/>
  <c r="K28" i="57"/>
  <c r="E28" i="57"/>
  <c r="E27" i="57"/>
  <c r="K27" i="57" s="1"/>
  <c r="E26" i="57"/>
  <c r="K26" i="57" s="1"/>
  <c r="E25" i="57"/>
  <c r="K25" i="57" s="1"/>
  <c r="K24" i="57"/>
  <c r="E24" i="57"/>
  <c r="E23" i="57"/>
  <c r="K23" i="57" s="1"/>
  <c r="E22" i="57"/>
  <c r="K22" i="57" s="1"/>
  <c r="E21" i="57"/>
  <c r="K21" i="57" s="1"/>
  <c r="K20" i="57"/>
  <c r="E20" i="57"/>
  <c r="E19" i="57"/>
  <c r="K19" i="57" s="1"/>
  <c r="E18" i="57"/>
  <c r="K18" i="57" s="1"/>
  <c r="E17" i="57"/>
  <c r="K17" i="57" s="1"/>
  <c r="K16" i="57"/>
  <c r="E16" i="57"/>
  <c r="E15" i="57"/>
  <c r="K15" i="57" s="1"/>
  <c r="E14" i="57"/>
  <c r="K14" i="57" s="1"/>
  <c r="E13" i="57"/>
  <c r="K13" i="57" s="1"/>
  <c r="K12" i="57"/>
  <c r="E12" i="57"/>
  <c r="E11" i="57"/>
  <c r="E35" i="57" s="1"/>
  <c r="C6" i="57"/>
  <c r="C5" i="57"/>
  <c r="C3" i="57"/>
  <c r="C67" i="56"/>
  <c r="D66" i="56"/>
  <c r="D65" i="56"/>
  <c r="D64" i="56"/>
  <c r="D63" i="56"/>
  <c r="D62" i="56"/>
  <c r="D61" i="56"/>
  <c r="D60" i="56"/>
  <c r="D59" i="56"/>
  <c r="D58" i="56"/>
  <c r="D57" i="56"/>
  <c r="D56" i="56"/>
  <c r="D55" i="56"/>
  <c r="D54" i="56"/>
  <c r="D53" i="56"/>
  <c r="D52" i="56"/>
  <c r="D51" i="56"/>
  <c r="D50" i="56"/>
  <c r="D49" i="56"/>
  <c r="D48" i="56"/>
  <c r="D41" i="56"/>
  <c r="H35" i="56"/>
  <c r="G35" i="56"/>
  <c r="F35" i="56"/>
  <c r="D35" i="56"/>
  <c r="C35" i="56"/>
  <c r="E34" i="56"/>
  <c r="K34" i="56" s="1"/>
  <c r="K33" i="56"/>
  <c r="E33" i="56"/>
  <c r="K32" i="56"/>
  <c r="E32" i="56"/>
  <c r="K31" i="56"/>
  <c r="E31" i="56"/>
  <c r="E30" i="56"/>
  <c r="K30" i="56" s="1"/>
  <c r="K29" i="56"/>
  <c r="E29" i="56"/>
  <c r="K28" i="56"/>
  <c r="E28" i="56"/>
  <c r="K27" i="56"/>
  <c r="E27" i="56"/>
  <c r="E26" i="56"/>
  <c r="K26" i="56" s="1"/>
  <c r="K25" i="56"/>
  <c r="E25" i="56"/>
  <c r="K24" i="56"/>
  <c r="E24" i="56"/>
  <c r="K23" i="56"/>
  <c r="E23" i="56"/>
  <c r="E22" i="56"/>
  <c r="K22" i="56" s="1"/>
  <c r="K21" i="56"/>
  <c r="E21" i="56"/>
  <c r="K20" i="56"/>
  <c r="E20" i="56"/>
  <c r="K19" i="56"/>
  <c r="E19" i="56"/>
  <c r="E18" i="56"/>
  <c r="K18" i="56" s="1"/>
  <c r="K17" i="56"/>
  <c r="E17" i="56"/>
  <c r="K16" i="56"/>
  <c r="E16" i="56"/>
  <c r="K15" i="56"/>
  <c r="E15" i="56"/>
  <c r="E14" i="56"/>
  <c r="K14" i="56" s="1"/>
  <c r="K13" i="56"/>
  <c r="E13" i="56"/>
  <c r="K12" i="56"/>
  <c r="E12" i="56"/>
  <c r="E35" i="56" s="1"/>
  <c r="K11" i="56"/>
  <c r="E11" i="56"/>
  <c r="C6" i="56"/>
  <c r="C5" i="56"/>
  <c r="C3" i="56"/>
  <c r="C67" i="55"/>
  <c r="D66" i="55"/>
  <c r="D65" i="55"/>
  <c r="D64" i="55"/>
  <c r="D63" i="55"/>
  <c r="D62" i="55"/>
  <c r="D61" i="55"/>
  <c r="D60" i="55"/>
  <c r="D59" i="55"/>
  <c r="D58" i="55"/>
  <c r="D57" i="55"/>
  <c r="D56" i="55"/>
  <c r="D55" i="55"/>
  <c r="D54" i="55"/>
  <c r="D53" i="55"/>
  <c r="D52" i="55"/>
  <c r="D51" i="55"/>
  <c r="D50" i="55"/>
  <c r="D49" i="55"/>
  <c r="D48" i="55"/>
  <c r="D41" i="55"/>
  <c r="H35" i="55"/>
  <c r="G35" i="55"/>
  <c r="F35" i="55"/>
  <c r="D35" i="55"/>
  <c r="C35" i="55"/>
  <c r="E34" i="55"/>
  <c r="K34" i="55" s="1"/>
  <c r="K33" i="55"/>
  <c r="E33" i="55"/>
  <c r="K32" i="55"/>
  <c r="E32" i="55"/>
  <c r="E31" i="55"/>
  <c r="K31" i="55" s="1"/>
  <c r="E30" i="55"/>
  <c r="K30" i="55" s="1"/>
  <c r="K29" i="55"/>
  <c r="E29" i="55"/>
  <c r="K28" i="55"/>
  <c r="E28" i="55"/>
  <c r="E27" i="55"/>
  <c r="K27" i="55" s="1"/>
  <c r="E26" i="55"/>
  <c r="K26" i="55" s="1"/>
  <c r="K25" i="55"/>
  <c r="E25" i="55"/>
  <c r="K24" i="55"/>
  <c r="E24" i="55"/>
  <c r="E23" i="55"/>
  <c r="K23" i="55" s="1"/>
  <c r="E22" i="55"/>
  <c r="K22" i="55" s="1"/>
  <c r="K21" i="55"/>
  <c r="E21" i="55"/>
  <c r="K20" i="55"/>
  <c r="E20" i="55"/>
  <c r="E19" i="55"/>
  <c r="K19" i="55" s="1"/>
  <c r="E18" i="55"/>
  <c r="K18" i="55" s="1"/>
  <c r="K17" i="55"/>
  <c r="E17" i="55"/>
  <c r="K16" i="55"/>
  <c r="E16" i="55"/>
  <c r="E15" i="55"/>
  <c r="K15" i="55" s="1"/>
  <c r="E14" i="55"/>
  <c r="K14" i="55" s="1"/>
  <c r="K13" i="55"/>
  <c r="E13" i="55"/>
  <c r="K12" i="55"/>
  <c r="E12" i="55"/>
  <c r="E11" i="55"/>
  <c r="E35" i="55" s="1"/>
  <c r="C6" i="55"/>
  <c r="C5" i="55"/>
  <c r="C3" i="55"/>
  <c r="C67" i="54"/>
  <c r="D66" i="54"/>
  <c r="D65" i="54"/>
  <c r="D64" i="54"/>
  <c r="D63" i="54"/>
  <c r="D62" i="54"/>
  <c r="D61" i="54"/>
  <c r="D60" i="54"/>
  <c r="D59" i="54"/>
  <c r="D58" i="54"/>
  <c r="D57" i="54"/>
  <c r="D56" i="54"/>
  <c r="D55" i="54"/>
  <c r="D54" i="54"/>
  <c r="D53" i="54"/>
  <c r="D52" i="54"/>
  <c r="D51" i="54"/>
  <c r="D50" i="54"/>
  <c r="D49" i="54"/>
  <c r="D48" i="54"/>
  <c r="D41" i="54"/>
  <c r="H35" i="54"/>
  <c r="G35" i="54"/>
  <c r="F35" i="54"/>
  <c r="D35" i="54"/>
  <c r="C35" i="54"/>
  <c r="K34" i="54"/>
  <c r="E34" i="54"/>
  <c r="E33" i="54"/>
  <c r="K33" i="54" s="1"/>
  <c r="K32" i="54"/>
  <c r="E32" i="54"/>
  <c r="E31" i="54"/>
  <c r="K31" i="54" s="1"/>
  <c r="K30" i="54"/>
  <c r="E30" i="54"/>
  <c r="E29" i="54"/>
  <c r="K29" i="54" s="1"/>
  <c r="K28" i="54"/>
  <c r="E28" i="54"/>
  <c r="K27" i="54"/>
  <c r="E27" i="54"/>
  <c r="K26" i="54"/>
  <c r="E26" i="54"/>
  <c r="E25" i="54"/>
  <c r="K25" i="54" s="1"/>
  <c r="K24" i="54"/>
  <c r="E24" i="54"/>
  <c r="K23" i="54"/>
  <c r="E23" i="54"/>
  <c r="K22" i="54"/>
  <c r="E22" i="54"/>
  <c r="E21" i="54"/>
  <c r="K21" i="54" s="1"/>
  <c r="K20" i="54"/>
  <c r="E20" i="54"/>
  <c r="K19" i="54"/>
  <c r="E19" i="54"/>
  <c r="K18" i="54"/>
  <c r="E18" i="54"/>
  <c r="E17" i="54"/>
  <c r="K17" i="54" s="1"/>
  <c r="K16" i="54"/>
  <c r="E16" i="54"/>
  <c r="K15" i="54"/>
  <c r="E15" i="54"/>
  <c r="K14" i="54"/>
  <c r="E14" i="54"/>
  <c r="E13" i="54"/>
  <c r="K13" i="54" s="1"/>
  <c r="K12" i="54"/>
  <c r="E12" i="54"/>
  <c r="K11" i="54"/>
  <c r="E11" i="54"/>
  <c r="E35" i="54" s="1"/>
  <c r="C6" i="54"/>
  <c r="C5" i="54"/>
  <c r="C3" i="54"/>
  <c r="C67" i="51"/>
  <c r="D66" i="51"/>
  <c r="D65" i="51"/>
  <c r="D64" i="51"/>
  <c r="D63" i="51"/>
  <c r="D62" i="51"/>
  <c r="D61" i="51"/>
  <c r="D60" i="51"/>
  <c r="D59" i="51"/>
  <c r="D58" i="51"/>
  <c r="D57" i="51"/>
  <c r="D56" i="51"/>
  <c r="D55" i="51"/>
  <c r="D54" i="51"/>
  <c r="D53" i="51"/>
  <c r="D52" i="51"/>
  <c r="D51" i="51"/>
  <c r="D50" i="51"/>
  <c r="D49" i="51"/>
  <c r="D48" i="51"/>
  <c r="D41" i="51"/>
  <c r="H35" i="51"/>
  <c r="G35" i="51"/>
  <c r="F35" i="51"/>
  <c r="D35" i="51"/>
  <c r="C35" i="51"/>
  <c r="K34" i="51"/>
  <c r="E34" i="51"/>
  <c r="K33" i="51"/>
  <c r="E33" i="51"/>
  <c r="K32" i="51"/>
  <c r="E32" i="51"/>
  <c r="K31" i="51"/>
  <c r="E31" i="51"/>
  <c r="K30" i="51"/>
  <c r="E30" i="51"/>
  <c r="K29" i="51"/>
  <c r="E29" i="51"/>
  <c r="K28" i="51"/>
  <c r="E28" i="51"/>
  <c r="K27" i="51"/>
  <c r="E27" i="51"/>
  <c r="K26" i="51"/>
  <c r="E26" i="51"/>
  <c r="K25" i="51"/>
  <c r="E25" i="51"/>
  <c r="K24" i="51"/>
  <c r="E24" i="51"/>
  <c r="K23" i="51"/>
  <c r="E23" i="51"/>
  <c r="K22" i="51"/>
  <c r="E22" i="51"/>
  <c r="K21" i="51"/>
  <c r="E21" i="51"/>
  <c r="K20" i="51"/>
  <c r="E20" i="51"/>
  <c r="K19" i="51"/>
  <c r="E19" i="51"/>
  <c r="K18" i="51"/>
  <c r="E18" i="51"/>
  <c r="K17" i="51"/>
  <c r="E17" i="51"/>
  <c r="K16" i="51"/>
  <c r="E16" i="51"/>
  <c r="K15" i="51"/>
  <c r="E15" i="51"/>
  <c r="K14" i="51"/>
  <c r="E14" i="51"/>
  <c r="K13" i="51"/>
  <c r="E13" i="51"/>
  <c r="K12" i="51"/>
  <c r="E12" i="51"/>
  <c r="K11" i="51"/>
  <c r="E11" i="51"/>
  <c r="E35" i="51" s="1"/>
  <c r="C6" i="51"/>
  <c r="C5" i="51"/>
  <c r="C3" i="51"/>
  <c r="C67" i="50"/>
  <c r="D66" i="50"/>
  <c r="D65" i="50"/>
  <c r="D64" i="50"/>
  <c r="D63" i="50"/>
  <c r="D62" i="50"/>
  <c r="D61" i="50"/>
  <c r="D60" i="50"/>
  <c r="D59" i="50"/>
  <c r="D58" i="50"/>
  <c r="D57" i="50"/>
  <c r="D56" i="50"/>
  <c r="D55" i="50"/>
  <c r="D54" i="50"/>
  <c r="D53" i="50"/>
  <c r="D52" i="50"/>
  <c r="D51" i="50"/>
  <c r="D50" i="50"/>
  <c r="D49" i="50"/>
  <c r="D48" i="50"/>
  <c r="D41" i="50"/>
  <c r="H35" i="50"/>
  <c r="G35" i="50"/>
  <c r="F35" i="50"/>
  <c r="D35" i="50"/>
  <c r="C35" i="50"/>
  <c r="K34" i="50"/>
  <c r="E34" i="50"/>
  <c r="K33" i="50"/>
  <c r="E33" i="50"/>
  <c r="K32" i="50"/>
  <c r="E32" i="50"/>
  <c r="K31" i="50"/>
  <c r="E31" i="50"/>
  <c r="K30" i="50"/>
  <c r="E30" i="50"/>
  <c r="K29" i="50"/>
  <c r="E29" i="50"/>
  <c r="K28" i="50"/>
  <c r="E28" i="50"/>
  <c r="K27" i="50"/>
  <c r="E27" i="50"/>
  <c r="K26" i="50"/>
  <c r="E26" i="50"/>
  <c r="K25" i="50"/>
  <c r="E25" i="50"/>
  <c r="K24" i="50"/>
  <c r="E24" i="50"/>
  <c r="K23" i="50"/>
  <c r="E23" i="50"/>
  <c r="K22" i="50"/>
  <c r="E22" i="50"/>
  <c r="K21" i="50"/>
  <c r="E21" i="50"/>
  <c r="K20" i="50"/>
  <c r="E20" i="50"/>
  <c r="K19" i="50"/>
  <c r="E19" i="50"/>
  <c r="K18" i="50"/>
  <c r="E18" i="50"/>
  <c r="K17" i="50"/>
  <c r="E17" i="50"/>
  <c r="K16" i="50"/>
  <c r="E16" i="50"/>
  <c r="K15" i="50"/>
  <c r="E15" i="50"/>
  <c r="K14" i="50"/>
  <c r="E14" i="50"/>
  <c r="K13" i="50"/>
  <c r="E13" i="50"/>
  <c r="K12" i="50"/>
  <c r="E12" i="50"/>
  <c r="E35" i="50" s="1"/>
  <c r="K11" i="50"/>
  <c r="E11" i="50"/>
  <c r="C6" i="50"/>
  <c r="C5" i="50"/>
  <c r="C3" i="50"/>
  <c r="C67" i="49"/>
  <c r="D66" i="49"/>
  <c r="D65" i="49"/>
  <c r="D64" i="49"/>
  <c r="D63" i="49"/>
  <c r="D62" i="49"/>
  <c r="D61" i="49"/>
  <c r="D60" i="49"/>
  <c r="D59" i="49"/>
  <c r="D58" i="49"/>
  <c r="D57" i="49"/>
  <c r="D56" i="49"/>
  <c r="D55" i="49"/>
  <c r="D54" i="49"/>
  <c r="D53" i="49"/>
  <c r="D52" i="49"/>
  <c r="D51" i="49"/>
  <c r="D50" i="49"/>
  <c r="D49" i="49"/>
  <c r="D48" i="49"/>
  <c r="D41" i="49"/>
  <c r="H35" i="49"/>
  <c r="G35" i="49"/>
  <c r="F35" i="49"/>
  <c r="D35" i="49"/>
  <c r="C35" i="49"/>
  <c r="K34" i="49"/>
  <c r="E34" i="49"/>
  <c r="E33" i="49"/>
  <c r="K33" i="49" s="1"/>
  <c r="E32" i="49"/>
  <c r="K32" i="49" s="1"/>
  <c r="K31" i="49"/>
  <c r="E31" i="49"/>
  <c r="K30" i="49"/>
  <c r="E30" i="49"/>
  <c r="E29" i="49"/>
  <c r="K29" i="49" s="1"/>
  <c r="E28" i="49"/>
  <c r="K28" i="49" s="1"/>
  <c r="K27" i="49"/>
  <c r="E27" i="49"/>
  <c r="K26" i="49"/>
  <c r="E26" i="49"/>
  <c r="E25" i="49"/>
  <c r="K25" i="49" s="1"/>
  <c r="E24" i="49"/>
  <c r="K24" i="49" s="1"/>
  <c r="K23" i="49"/>
  <c r="E23" i="49"/>
  <c r="K22" i="49"/>
  <c r="E22" i="49"/>
  <c r="E21" i="49"/>
  <c r="K21" i="49" s="1"/>
  <c r="E20" i="49"/>
  <c r="K20" i="49" s="1"/>
  <c r="K19" i="49"/>
  <c r="E19" i="49"/>
  <c r="K18" i="49"/>
  <c r="E18" i="49"/>
  <c r="E17" i="49"/>
  <c r="K17" i="49" s="1"/>
  <c r="E16" i="49"/>
  <c r="K16" i="49" s="1"/>
  <c r="K15" i="49"/>
  <c r="E15" i="49"/>
  <c r="K14" i="49"/>
  <c r="E14" i="49"/>
  <c r="E13" i="49"/>
  <c r="K13" i="49" s="1"/>
  <c r="E12" i="49"/>
  <c r="E35" i="49" s="1"/>
  <c r="K11" i="49"/>
  <c r="E11" i="49"/>
  <c r="C6" i="49"/>
  <c r="C3" i="49"/>
  <c r="G23" i="24"/>
  <c r="G22" i="24"/>
  <c r="G21" i="24"/>
  <c r="F54" i="5"/>
  <c r="E54" i="5"/>
  <c r="D54" i="5"/>
  <c r="C54" i="5"/>
  <c r="D41" i="12"/>
  <c r="A2" i="65"/>
  <c r="A313" i="64"/>
  <c r="A312" i="64"/>
  <c r="A311" i="64"/>
  <c r="A310" i="64"/>
  <c r="A309" i="64"/>
  <c r="A308" i="64"/>
  <c r="A307" i="64"/>
  <c r="A306" i="64"/>
  <c r="A305" i="64"/>
  <c r="A304" i="64"/>
  <c r="A303" i="64"/>
  <c r="A302" i="64"/>
  <c r="A301" i="64"/>
  <c r="A300" i="64"/>
  <c r="A299" i="64"/>
  <c r="A298" i="64"/>
  <c r="A297" i="64"/>
  <c r="A296" i="64"/>
  <c r="A295" i="64"/>
  <c r="A294" i="64"/>
  <c r="A293" i="64"/>
  <c r="A292" i="64"/>
  <c r="A291" i="64"/>
  <c r="A290" i="64"/>
  <c r="A289" i="64"/>
  <c r="A288" i="64"/>
  <c r="A287" i="64"/>
  <c r="A286" i="64"/>
  <c r="A285" i="64"/>
  <c r="A284" i="64"/>
  <c r="A283" i="64"/>
  <c r="A282" i="64"/>
  <c r="A281" i="64"/>
  <c r="A280" i="64"/>
  <c r="A279" i="64"/>
  <c r="A278" i="64"/>
  <c r="A277" i="64"/>
  <c r="A276" i="64"/>
  <c r="A275" i="64"/>
  <c r="A274" i="64"/>
  <c r="A273" i="64"/>
  <c r="A272" i="64"/>
  <c r="A271" i="64"/>
  <c r="A270" i="64"/>
  <c r="A269" i="64"/>
  <c r="A268" i="64"/>
  <c r="A267" i="64"/>
  <c r="A266" i="64"/>
  <c r="A265" i="64"/>
  <c r="A264" i="64"/>
  <c r="A263" i="64"/>
  <c r="A262" i="64"/>
  <c r="A261" i="64"/>
  <c r="A260" i="64"/>
  <c r="A259" i="64"/>
  <c r="A258" i="64"/>
  <c r="A257" i="64"/>
  <c r="A256" i="64"/>
  <c r="A255" i="64"/>
  <c r="A254" i="64"/>
  <c r="A253" i="64"/>
  <c r="A252" i="64"/>
  <c r="A251" i="64"/>
  <c r="A250" i="64"/>
  <c r="A249" i="64"/>
  <c r="A248" i="64"/>
  <c r="A247" i="64"/>
  <c r="A246" i="64"/>
  <c r="A245" i="64"/>
  <c r="A244" i="64"/>
  <c r="A243" i="64"/>
  <c r="A242" i="64"/>
  <c r="A241" i="64"/>
  <c r="A240" i="64"/>
  <c r="A239" i="64"/>
  <c r="A238" i="64"/>
  <c r="A237" i="64"/>
  <c r="A236" i="64"/>
  <c r="A235" i="64"/>
  <c r="A234" i="64"/>
  <c r="A233" i="64"/>
  <c r="A232" i="64"/>
  <c r="A231" i="64"/>
  <c r="A230" i="64"/>
  <c r="A229" i="64"/>
  <c r="A228" i="64"/>
  <c r="A227" i="64"/>
  <c r="A226" i="64"/>
  <c r="A225" i="64"/>
  <c r="A224" i="64"/>
  <c r="A223" i="64"/>
  <c r="A222" i="64"/>
  <c r="A221" i="64"/>
  <c r="A220" i="64"/>
  <c r="A219" i="64"/>
  <c r="A218" i="64"/>
  <c r="A217" i="64"/>
  <c r="A216" i="64"/>
  <c r="A215" i="64"/>
  <c r="A214" i="64"/>
  <c r="A213" i="64"/>
  <c r="A212" i="64"/>
  <c r="A211" i="64"/>
  <c r="A210" i="64"/>
  <c r="A209" i="64"/>
  <c r="A208" i="64"/>
  <c r="A207" i="64"/>
  <c r="A206" i="64"/>
  <c r="A205" i="64"/>
  <c r="A204" i="64"/>
  <c r="A203" i="64"/>
  <c r="A202" i="64"/>
  <c r="A201" i="64"/>
  <c r="A200" i="64"/>
  <c r="A199" i="64"/>
  <c r="A198" i="64"/>
  <c r="A197" i="64"/>
  <c r="A196" i="64"/>
  <c r="A195" i="64"/>
  <c r="A194" i="64"/>
  <c r="A193" i="64"/>
  <c r="A192" i="64"/>
  <c r="A191" i="64"/>
  <c r="A190" i="64"/>
  <c r="A189" i="64"/>
  <c r="A188" i="64"/>
  <c r="A187" i="64"/>
  <c r="A186" i="64"/>
  <c r="A185" i="64"/>
  <c r="A184" i="64"/>
  <c r="A183" i="64"/>
  <c r="A182" i="64"/>
  <c r="A181" i="64"/>
  <c r="A180" i="64"/>
  <c r="A179" i="64"/>
  <c r="A178" i="64"/>
  <c r="A177" i="64"/>
  <c r="A176" i="64"/>
  <c r="A175" i="64"/>
  <c r="A174" i="64"/>
  <c r="A173" i="64"/>
  <c r="A172" i="64"/>
  <c r="A171" i="64"/>
  <c r="A170" i="64"/>
  <c r="A169" i="64"/>
  <c r="A168" i="64"/>
  <c r="A167" i="64"/>
  <c r="A166" i="64"/>
  <c r="A165" i="64"/>
  <c r="A164" i="64"/>
  <c r="A163" i="64"/>
  <c r="A162" i="64"/>
  <c r="A161" i="64"/>
  <c r="A160" i="64"/>
  <c r="A159" i="64"/>
  <c r="A158" i="64"/>
  <c r="A157" i="64"/>
  <c r="A156" i="64"/>
  <c r="A155" i="64"/>
  <c r="A154" i="64"/>
  <c r="A153" i="64"/>
  <c r="A152" i="64"/>
  <c r="A151" i="64"/>
  <c r="A150" i="64"/>
  <c r="A149" i="64"/>
  <c r="A148" i="64"/>
  <c r="A147" i="64"/>
  <c r="A146" i="64"/>
  <c r="A145" i="64"/>
  <c r="A144" i="64"/>
  <c r="A143" i="64"/>
  <c r="A142" i="64"/>
  <c r="A141" i="64"/>
  <c r="A140" i="64"/>
  <c r="A139" i="64"/>
  <c r="A138" i="64"/>
  <c r="A137" i="64"/>
  <c r="A136" i="64"/>
  <c r="A135" i="64"/>
  <c r="A134" i="64"/>
  <c r="A133" i="64"/>
  <c r="A132" i="64"/>
  <c r="A131" i="64"/>
  <c r="A130" i="64"/>
  <c r="A129" i="64"/>
  <c r="A128" i="64"/>
  <c r="A127" i="64"/>
  <c r="A126" i="64"/>
  <c r="A125" i="64"/>
  <c r="A124" i="64"/>
  <c r="A123" i="64"/>
  <c r="A122" i="64"/>
  <c r="A121" i="64"/>
  <c r="A120" i="64"/>
  <c r="A119" i="64"/>
  <c r="A118" i="64"/>
  <c r="A117" i="64"/>
  <c r="A116" i="64"/>
  <c r="A115" i="64"/>
  <c r="A114" i="64"/>
  <c r="A113" i="64"/>
  <c r="A112" i="64"/>
  <c r="A111" i="64"/>
  <c r="A110" i="64"/>
  <c r="A109" i="64"/>
  <c r="A108" i="64"/>
  <c r="A107" i="64"/>
  <c r="A106" i="64"/>
  <c r="A105" i="64"/>
  <c r="A104" i="64"/>
  <c r="A103" i="64"/>
  <c r="A102" i="64"/>
  <c r="A101" i="64"/>
  <c r="A100" i="64"/>
  <c r="A99" i="64"/>
  <c r="A98" i="64"/>
  <c r="A97" i="64"/>
  <c r="A96" i="64"/>
  <c r="A95" i="64"/>
  <c r="A94" i="64"/>
  <c r="A93" i="64"/>
  <c r="A92" i="64"/>
  <c r="A91" i="64"/>
  <c r="A90" i="64"/>
  <c r="A89" i="64"/>
  <c r="A88" i="64"/>
  <c r="A87" i="64"/>
  <c r="A86" i="64"/>
  <c r="A85" i="64"/>
  <c r="A84" i="64"/>
  <c r="A83" i="64"/>
  <c r="A82" i="64"/>
  <c r="A81" i="64"/>
  <c r="A80" i="64"/>
  <c r="A79" i="64"/>
  <c r="A78" i="64"/>
  <c r="A77" i="64"/>
  <c r="A76" i="64"/>
  <c r="A75" i="64"/>
  <c r="A74" i="64"/>
  <c r="A73" i="64"/>
  <c r="A72" i="64"/>
  <c r="A71" i="64"/>
  <c r="A70" i="64"/>
  <c r="A69" i="64"/>
  <c r="A68" i="64"/>
  <c r="A67" i="64"/>
  <c r="A66" i="64"/>
  <c r="A65" i="64"/>
  <c r="A64" i="64"/>
  <c r="A63" i="64"/>
  <c r="A62" i="64"/>
  <c r="A61" i="64"/>
  <c r="A60" i="64"/>
  <c r="A59" i="64"/>
  <c r="A58" i="64"/>
  <c r="A57" i="64"/>
  <c r="A56" i="64"/>
  <c r="A55" i="64"/>
  <c r="A54" i="64"/>
  <c r="A53" i="64"/>
  <c r="A52" i="64"/>
  <c r="A51" i="64"/>
  <c r="A50" i="64"/>
  <c r="A49" i="64"/>
  <c r="A48" i="64"/>
  <c r="A47" i="64"/>
  <c r="A46" i="64"/>
  <c r="A45" i="64"/>
  <c r="A44" i="64"/>
  <c r="A43" i="64"/>
  <c r="A42" i="64"/>
  <c r="A41" i="64"/>
  <c r="A40" i="64"/>
  <c r="A39" i="64"/>
  <c r="A38" i="64"/>
  <c r="A37" i="64"/>
  <c r="A36" i="64"/>
  <c r="A35" i="64"/>
  <c r="A34" i="64"/>
  <c r="A33" i="64"/>
  <c r="A32" i="64"/>
  <c r="A31" i="64"/>
  <c r="A30" i="64"/>
  <c r="A29" i="64"/>
  <c r="A28" i="64"/>
  <c r="A27" i="64"/>
  <c r="A26" i="64"/>
  <c r="A25" i="64"/>
  <c r="A24" i="64"/>
  <c r="A23" i="64"/>
  <c r="A22" i="64"/>
  <c r="A21" i="64"/>
  <c r="A20" i="64"/>
  <c r="A19" i="64"/>
  <c r="A18" i="64"/>
  <c r="A17" i="64"/>
  <c r="A16" i="64"/>
  <c r="A15" i="64"/>
  <c r="A14" i="64"/>
  <c r="A13" i="64"/>
  <c r="A12" i="64"/>
  <c r="A11" i="64"/>
  <c r="A10" i="64"/>
  <c r="A9" i="64"/>
  <c r="A8" i="64"/>
  <c r="A7" i="64"/>
  <c r="A6" i="64"/>
  <c r="A5" i="64"/>
  <c r="A4" i="64"/>
  <c r="A3" i="64"/>
  <c r="A2" i="64"/>
  <c r="A289" i="63"/>
  <c r="A288" i="63"/>
  <c r="A287" i="63"/>
  <c r="A286" i="63"/>
  <c r="A285" i="63"/>
  <c r="A284" i="63"/>
  <c r="A283" i="63"/>
  <c r="A282" i="63"/>
  <c r="A281" i="63"/>
  <c r="A280" i="63"/>
  <c r="A279" i="63"/>
  <c r="A278" i="63"/>
  <c r="A277" i="63"/>
  <c r="A276" i="63"/>
  <c r="A275" i="63"/>
  <c r="A274" i="63"/>
  <c r="A273" i="63"/>
  <c r="A272" i="63"/>
  <c r="A271" i="63"/>
  <c r="A270" i="63"/>
  <c r="A269" i="63"/>
  <c r="A268" i="63"/>
  <c r="A267" i="63"/>
  <c r="A266" i="63"/>
  <c r="A265" i="63"/>
  <c r="A264" i="63"/>
  <c r="A263" i="63"/>
  <c r="A262" i="63"/>
  <c r="A261" i="63"/>
  <c r="A260" i="63"/>
  <c r="A259" i="63"/>
  <c r="A258" i="63"/>
  <c r="A257" i="63"/>
  <c r="A256" i="63"/>
  <c r="A255" i="63"/>
  <c r="A254" i="63"/>
  <c r="A253" i="63"/>
  <c r="A252" i="63"/>
  <c r="A251" i="63"/>
  <c r="A250" i="63"/>
  <c r="A249" i="63"/>
  <c r="A248" i="63"/>
  <c r="A247" i="63"/>
  <c r="A246" i="63"/>
  <c r="A245" i="63"/>
  <c r="A244" i="63"/>
  <c r="A243" i="63"/>
  <c r="A242" i="63"/>
  <c r="A241" i="63"/>
  <c r="A240" i="63"/>
  <c r="A239" i="63"/>
  <c r="A238" i="63"/>
  <c r="A237" i="63"/>
  <c r="A236" i="63"/>
  <c r="A235" i="63"/>
  <c r="A234" i="63"/>
  <c r="A233" i="63"/>
  <c r="A232" i="63"/>
  <c r="A231" i="63"/>
  <c r="A230" i="63"/>
  <c r="A229" i="63"/>
  <c r="A228" i="63"/>
  <c r="A227" i="63"/>
  <c r="A226" i="63"/>
  <c r="A225" i="63"/>
  <c r="A224" i="63"/>
  <c r="A223" i="63"/>
  <c r="A222" i="63"/>
  <c r="A221" i="63"/>
  <c r="A220" i="63"/>
  <c r="A219" i="63"/>
  <c r="A218" i="63"/>
  <c r="A217" i="63"/>
  <c r="A216" i="63"/>
  <c r="A215" i="63"/>
  <c r="A214" i="63"/>
  <c r="A213" i="63"/>
  <c r="A212" i="63"/>
  <c r="A211" i="63"/>
  <c r="A210" i="63"/>
  <c r="A209" i="63"/>
  <c r="A208" i="63"/>
  <c r="A207" i="63"/>
  <c r="A206" i="63"/>
  <c r="A205" i="63"/>
  <c r="A204" i="63"/>
  <c r="A203" i="63"/>
  <c r="A202" i="63"/>
  <c r="A201" i="63"/>
  <c r="A200" i="63"/>
  <c r="A199" i="63"/>
  <c r="A198" i="63"/>
  <c r="A197" i="63"/>
  <c r="A196" i="63"/>
  <c r="A195" i="63"/>
  <c r="A194" i="63"/>
  <c r="A193" i="63"/>
  <c r="A192" i="63"/>
  <c r="A191" i="63"/>
  <c r="A190" i="63"/>
  <c r="A189" i="63"/>
  <c r="A188" i="63"/>
  <c r="A187" i="63"/>
  <c r="A186" i="63"/>
  <c r="A185" i="63"/>
  <c r="A184" i="63"/>
  <c r="A183" i="63"/>
  <c r="A182" i="63"/>
  <c r="A181" i="63"/>
  <c r="A180" i="63"/>
  <c r="A179" i="63"/>
  <c r="A178" i="63"/>
  <c r="A177" i="63"/>
  <c r="A176" i="63"/>
  <c r="A175" i="63"/>
  <c r="A174" i="63"/>
  <c r="A173" i="63"/>
  <c r="A172" i="63"/>
  <c r="A171" i="63"/>
  <c r="A170" i="63"/>
  <c r="A169" i="63"/>
  <c r="A168" i="63"/>
  <c r="A167" i="63"/>
  <c r="A166" i="63"/>
  <c r="A165" i="63"/>
  <c r="A164" i="63"/>
  <c r="A163" i="63"/>
  <c r="A162" i="63"/>
  <c r="A161" i="63"/>
  <c r="A160" i="63"/>
  <c r="A159" i="63"/>
  <c r="A158" i="63"/>
  <c r="A157" i="63"/>
  <c r="A156" i="63"/>
  <c r="A155" i="63"/>
  <c r="A154" i="63"/>
  <c r="A153" i="63"/>
  <c r="A152" i="63"/>
  <c r="A151" i="63"/>
  <c r="A150" i="63"/>
  <c r="A149" i="63"/>
  <c r="A148" i="63"/>
  <c r="A147" i="63"/>
  <c r="A146" i="63"/>
  <c r="A145" i="63"/>
  <c r="A144" i="63"/>
  <c r="A143" i="63"/>
  <c r="A142" i="63"/>
  <c r="A141" i="63"/>
  <c r="A140" i="63"/>
  <c r="A139" i="63"/>
  <c r="A138" i="63"/>
  <c r="A137" i="63"/>
  <c r="A136" i="63"/>
  <c r="A135" i="63"/>
  <c r="A134" i="63"/>
  <c r="A133" i="63"/>
  <c r="A132" i="63"/>
  <c r="A131" i="63"/>
  <c r="A130" i="63"/>
  <c r="A129" i="63"/>
  <c r="A128" i="63"/>
  <c r="A127" i="63"/>
  <c r="A126" i="63"/>
  <c r="A125" i="63"/>
  <c r="A124" i="63"/>
  <c r="A123" i="63"/>
  <c r="A122" i="63"/>
  <c r="A121" i="63"/>
  <c r="A120" i="63"/>
  <c r="A119" i="63"/>
  <c r="A118" i="63"/>
  <c r="A117" i="63"/>
  <c r="A116" i="63"/>
  <c r="A115" i="63"/>
  <c r="A114" i="63"/>
  <c r="A113" i="63"/>
  <c r="A112" i="63"/>
  <c r="A111" i="63"/>
  <c r="A110" i="63"/>
  <c r="A109" i="63"/>
  <c r="A108" i="63"/>
  <c r="A107" i="63"/>
  <c r="A106" i="63"/>
  <c r="A105" i="63"/>
  <c r="A104" i="63"/>
  <c r="A103" i="63"/>
  <c r="A102" i="63"/>
  <c r="A101" i="63"/>
  <c r="A100" i="63"/>
  <c r="A99" i="63"/>
  <c r="A98" i="63"/>
  <c r="A97" i="63"/>
  <c r="A96" i="63"/>
  <c r="A95" i="63"/>
  <c r="A94" i="63"/>
  <c r="A93" i="63"/>
  <c r="A92" i="63"/>
  <c r="A91" i="63"/>
  <c r="A90" i="63"/>
  <c r="A89" i="63"/>
  <c r="A88" i="63"/>
  <c r="A87" i="63"/>
  <c r="A86" i="63"/>
  <c r="A85" i="63"/>
  <c r="A84" i="63"/>
  <c r="A83" i="63"/>
  <c r="A82" i="63"/>
  <c r="A81" i="63"/>
  <c r="A80" i="63"/>
  <c r="A79" i="63"/>
  <c r="A78" i="63"/>
  <c r="A77" i="63"/>
  <c r="A76" i="63"/>
  <c r="A75" i="63"/>
  <c r="A74" i="63"/>
  <c r="A73" i="63"/>
  <c r="A72" i="63"/>
  <c r="A71" i="63"/>
  <c r="A70" i="63"/>
  <c r="A69" i="63"/>
  <c r="A68" i="63"/>
  <c r="A67" i="63"/>
  <c r="A66" i="63"/>
  <c r="A65" i="63"/>
  <c r="A64" i="63"/>
  <c r="A63" i="63"/>
  <c r="A62" i="63"/>
  <c r="A61" i="63"/>
  <c r="A60" i="63"/>
  <c r="A59" i="63"/>
  <c r="A58" i="63"/>
  <c r="A57" i="63"/>
  <c r="A56" i="63"/>
  <c r="A55" i="63"/>
  <c r="A54" i="63"/>
  <c r="A53" i="63"/>
  <c r="A52" i="63"/>
  <c r="A51" i="63"/>
  <c r="A50" i="63"/>
  <c r="A49" i="63"/>
  <c r="A48" i="63"/>
  <c r="A47" i="63"/>
  <c r="A46" i="63"/>
  <c r="A45" i="63"/>
  <c r="A44" i="63"/>
  <c r="A43" i="63"/>
  <c r="A42" i="63"/>
  <c r="A41" i="63"/>
  <c r="A40" i="63"/>
  <c r="A39" i="63"/>
  <c r="A38" i="63"/>
  <c r="A37" i="63"/>
  <c r="A36" i="63"/>
  <c r="A35" i="63"/>
  <c r="A34" i="63"/>
  <c r="A33" i="63"/>
  <c r="A32" i="63"/>
  <c r="A31" i="63"/>
  <c r="A30" i="63"/>
  <c r="A29" i="63"/>
  <c r="A28" i="63"/>
  <c r="A27" i="63"/>
  <c r="A26" i="63"/>
  <c r="A25" i="63"/>
  <c r="A24" i="63"/>
  <c r="A23" i="63"/>
  <c r="A22" i="63"/>
  <c r="A21" i="63"/>
  <c r="A20" i="63"/>
  <c r="A19" i="63"/>
  <c r="A18" i="63"/>
  <c r="A17" i="63"/>
  <c r="A16" i="63"/>
  <c r="A15" i="63"/>
  <c r="A14" i="63"/>
  <c r="A13" i="63"/>
  <c r="A12" i="63"/>
  <c r="A11" i="63"/>
  <c r="A10" i="63"/>
  <c r="A9" i="63"/>
  <c r="A8" i="63"/>
  <c r="A7" i="63"/>
  <c r="A6" i="63"/>
  <c r="A5" i="63"/>
  <c r="A4" i="63"/>
  <c r="A3" i="63"/>
  <c r="A2" i="63"/>
  <c r="K11" i="57" l="1"/>
  <c r="K11" i="55"/>
  <c r="K12" i="49"/>
  <c r="F2" i="65"/>
  <c r="E2" i="65"/>
  <c r="D2" i="65"/>
  <c r="C2" i="65"/>
  <c r="B2" i="65"/>
  <c r="G19" i="24"/>
  <c r="G18" i="24"/>
  <c r="D12" i="5" l="1"/>
  <c r="D13" i="5"/>
  <c r="E12" i="5"/>
  <c r="F12" i="5"/>
  <c r="G12" i="5"/>
  <c r="H12" i="5"/>
  <c r="I12" i="5"/>
  <c r="J12" i="5"/>
  <c r="K12" i="5"/>
  <c r="L12" i="5"/>
  <c r="M12" i="5"/>
  <c r="N12" i="5"/>
  <c r="E13" i="5"/>
  <c r="F13" i="5"/>
  <c r="G13" i="5"/>
  <c r="H13" i="5"/>
  <c r="I13" i="5"/>
  <c r="J13" i="5"/>
  <c r="K13" i="5"/>
  <c r="L13" i="5"/>
  <c r="M13" i="5"/>
  <c r="N13" i="5"/>
  <c r="N17" i="5"/>
  <c r="M17" i="5"/>
  <c r="L17" i="5"/>
  <c r="K17" i="5"/>
  <c r="J17" i="5"/>
  <c r="I17" i="5"/>
  <c r="H17" i="5"/>
  <c r="G17" i="5"/>
  <c r="F17" i="5"/>
  <c r="E17" i="5"/>
  <c r="D17" i="5"/>
  <c r="C17" i="5"/>
  <c r="D44" i="5"/>
  <c r="O53" i="5"/>
  <c r="O52" i="5"/>
  <c r="O51" i="5"/>
  <c r="O50" i="5"/>
  <c r="O49" i="5"/>
  <c r="O48" i="5"/>
  <c r="O45" i="5"/>
  <c r="O44" i="5"/>
  <c r="O43" i="5"/>
  <c r="N43" i="5"/>
  <c r="M43" i="5"/>
  <c r="L43" i="5"/>
  <c r="K43" i="5"/>
  <c r="J43" i="5"/>
  <c r="I43" i="5"/>
  <c r="H43" i="5"/>
  <c r="G43" i="5"/>
  <c r="F43" i="5"/>
  <c r="E43" i="5"/>
  <c r="D43" i="5"/>
  <c r="C43" i="5"/>
  <c r="N34" i="5"/>
  <c r="M34" i="5"/>
  <c r="L34" i="5"/>
  <c r="K34" i="5"/>
  <c r="J34" i="5"/>
  <c r="I34" i="5"/>
  <c r="H34" i="5"/>
  <c r="G34" i="5"/>
  <c r="F34" i="5"/>
  <c r="E34" i="5"/>
  <c r="D34" i="5"/>
  <c r="C34" i="5"/>
  <c r="O33" i="5"/>
  <c r="O32" i="5"/>
  <c r="N29" i="5"/>
  <c r="M29" i="5"/>
  <c r="L29" i="5"/>
  <c r="K29" i="5"/>
  <c r="J29" i="5"/>
  <c r="I29" i="5"/>
  <c r="H29" i="5"/>
  <c r="G29" i="5"/>
  <c r="F29" i="5"/>
  <c r="E29" i="5"/>
  <c r="D29" i="5"/>
  <c r="C29" i="5"/>
  <c r="O28" i="5"/>
  <c r="O27" i="5"/>
  <c r="O26" i="5"/>
  <c r="O25" i="5"/>
  <c r="O24" i="5"/>
  <c r="O29" i="5" l="1"/>
  <c r="O34" i="5"/>
  <c r="O54" i="5"/>
  <c r="O17" i="5"/>
  <c r="E2" i="62" l="1"/>
  <c r="D66" i="12"/>
  <c r="D65" i="12"/>
  <c r="D64" i="12"/>
  <c r="D63" i="12"/>
  <c r="D62" i="12"/>
  <c r="D61" i="12"/>
  <c r="D60" i="12"/>
  <c r="D59" i="12"/>
  <c r="D58" i="12"/>
  <c r="D57" i="12"/>
  <c r="D56" i="12"/>
  <c r="D55" i="12"/>
  <c r="D54" i="12"/>
  <c r="D53" i="12"/>
  <c r="D52" i="12"/>
  <c r="D51" i="12"/>
  <c r="D50" i="12"/>
  <c r="D49" i="12"/>
  <c r="D48" i="12"/>
  <c r="K14" i="5"/>
  <c r="F14" i="5" l="1"/>
  <c r="B18" i="41" s="1"/>
  <c r="N14" i="5"/>
  <c r="B26" i="41" s="1"/>
  <c r="M14" i="5"/>
  <c r="B25" i="41" s="1"/>
  <c r="L14" i="5"/>
  <c r="B24" i="41" s="1"/>
  <c r="J14" i="5"/>
  <c r="B22" i="41" s="1"/>
  <c r="I14" i="5"/>
  <c r="B21" i="41" s="1"/>
  <c r="H14" i="5"/>
  <c r="B20" i="41" s="1"/>
  <c r="G14" i="5"/>
  <c r="B19" i="41" s="1"/>
  <c r="E14" i="5"/>
  <c r="B17" i="41" s="1"/>
  <c r="D14" i="5"/>
  <c r="B16" i="41" s="1"/>
  <c r="B23" i="41"/>
  <c r="D313" i="64"/>
  <c r="C313" i="64"/>
  <c r="D312" i="64"/>
  <c r="C312" i="64"/>
  <c r="D311" i="64"/>
  <c r="C311" i="64"/>
  <c r="D310" i="64"/>
  <c r="C310" i="64"/>
  <c r="D309" i="64"/>
  <c r="C309" i="64"/>
  <c r="D308" i="64"/>
  <c r="C308" i="64"/>
  <c r="D307" i="64"/>
  <c r="C307" i="64"/>
  <c r="D306" i="64"/>
  <c r="C306" i="64"/>
  <c r="D305" i="64"/>
  <c r="C305" i="64"/>
  <c r="D304" i="64"/>
  <c r="C304" i="64"/>
  <c r="D303" i="64"/>
  <c r="C303" i="64"/>
  <c r="D302" i="64"/>
  <c r="C302" i="64"/>
  <c r="D301" i="64"/>
  <c r="C301" i="64"/>
  <c r="D300" i="64"/>
  <c r="C300" i="64"/>
  <c r="D299" i="64"/>
  <c r="C299" i="64"/>
  <c r="D298" i="64"/>
  <c r="C298" i="64"/>
  <c r="D297" i="64"/>
  <c r="C297" i="64"/>
  <c r="D296" i="64"/>
  <c r="C296" i="64"/>
  <c r="D295" i="64"/>
  <c r="C295" i="64"/>
  <c r="D294" i="64"/>
  <c r="C294" i="64"/>
  <c r="D293" i="64"/>
  <c r="C293" i="64"/>
  <c r="D292" i="64"/>
  <c r="C292" i="64"/>
  <c r="D291" i="64"/>
  <c r="C291" i="64"/>
  <c r="D290" i="64"/>
  <c r="C290" i="64"/>
  <c r="D289" i="64"/>
  <c r="C289" i="64"/>
  <c r="D288" i="64"/>
  <c r="C288" i="64"/>
  <c r="D287" i="64"/>
  <c r="C287" i="64"/>
  <c r="D286" i="64"/>
  <c r="C286" i="64"/>
  <c r="D285" i="64"/>
  <c r="C285" i="64"/>
  <c r="D284" i="64"/>
  <c r="C284" i="64"/>
  <c r="D283" i="64"/>
  <c r="C283" i="64"/>
  <c r="D282" i="64"/>
  <c r="C282" i="64"/>
  <c r="D281" i="64"/>
  <c r="C281" i="64"/>
  <c r="D280" i="64"/>
  <c r="C280" i="64"/>
  <c r="D279" i="64"/>
  <c r="C279" i="64"/>
  <c r="D278" i="64"/>
  <c r="C278" i="64"/>
  <c r="D277" i="64"/>
  <c r="C277" i="64"/>
  <c r="D276" i="64"/>
  <c r="C276" i="64"/>
  <c r="D275" i="64"/>
  <c r="C275" i="64"/>
  <c r="D274" i="64"/>
  <c r="C274" i="64"/>
  <c r="D273" i="64"/>
  <c r="C273" i="64"/>
  <c r="D272" i="64"/>
  <c r="C272" i="64"/>
  <c r="D271" i="64"/>
  <c r="C271" i="64"/>
  <c r="D270" i="64"/>
  <c r="C270" i="64"/>
  <c r="D269" i="64"/>
  <c r="C269" i="64"/>
  <c r="D268" i="64"/>
  <c r="C268" i="64"/>
  <c r="D267" i="64"/>
  <c r="C267" i="64"/>
  <c r="D266" i="64"/>
  <c r="C266" i="64"/>
  <c r="D265" i="64"/>
  <c r="C265" i="64"/>
  <c r="D264" i="64"/>
  <c r="C264" i="64"/>
  <c r="D263" i="64"/>
  <c r="C263" i="64"/>
  <c r="D262" i="64"/>
  <c r="C262" i="64"/>
  <c r="D261" i="64"/>
  <c r="C261" i="64"/>
  <c r="D260" i="64"/>
  <c r="C260" i="64"/>
  <c r="D259" i="64"/>
  <c r="C259" i="64"/>
  <c r="D258" i="64"/>
  <c r="C258" i="64"/>
  <c r="D257" i="64"/>
  <c r="C257" i="64"/>
  <c r="D256" i="64"/>
  <c r="C256" i="64"/>
  <c r="D255" i="64"/>
  <c r="C255" i="64"/>
  <c r="D254" i="64"/>
  <c r="C254" i="64"/>
  <c r="D253" i="64"/>
  <c r="C253" i="64"/>
  <c r="D252" i="64"/>
  <c r="C252" i="64"/>
  <c r="D251" i="64"/>
  <c r="C251" i="64"/>
  <c r="D250" i="64"/>
  <c r="C250" i="64"/>
  <c r="D249" i="64"/>
  <c r="C249" i="64"/>
  <c r="D248" i="64"/>
  <c r="C248" i="64"/>
  <c r="D247" i="64"/>
  <c r="C247" i="64"/>
  <c r="D246" i="64"/>
  <c r="C246" i="64"/>
  <c r="D245" i="64"/>
  <c r="C245" i="64"/>
  <c r="D244" i="64"/>
  <c r="C244" i="64"/>
  <c r="D243" i="64"/>
  <c r="C243" i="64"/>
  <c r="D242" i="64"/>
  <c r="C242" i="64"/>
  <c r="D241" i="64"/>
  <c r="C241" i="64"/>
  <c r="D240" i="64"/>
  <c r="C240" i="64"/>
  <c r="D239" i="64"/>
  <c r="C239" i="64"/>
  <c r="D238" i="64"/>
  <c r="C238" i="64"/>
  <c r="D237" i="64"/>
  <c r="C237" i="64"/>
  <c r="D236" i="64"/>
  <c r="C236" i="64"/>
  <c r="D235" i="64"/>
  <c r="C235" i="64"/>
  <c r="D234" i="64"/>
  <c r="C234" i="64"/>
  <c r="D233" i="64"/>
  <c r="C233" i="64"/>
  <c r="D232" i="64"/>
  <c r="C232" i="64"/>
  <c r="D231" i="64"/>
  <c r="C231" i="64"/>
  <c r="D230" i="64"/>
  <c r="C230" i="64"/>
  <c r="D229" i="64"/>
  <c r="C229" i="64"/>
  <c r="D228" i="64"/>
  <c r="C228" i="64"/>
  <c r="D227" i="64"/>
  <c r="C227" i="64"/>
  <c r="D226" i="64"/>
  <c r="C226" i="64"/>
  <c r="D225" i="64"/>
  <c r="C225" i="64"/>
  <c r="D224" i="64"/>
  <c r="C224" i="64"/>
  <c r="D223" i="64"/>
  <c r="C223" i="64"/>
  <c r="D222" i="64"/>
  <c r="C222" i="64"/>
  <c r="D221" i="64"/>
  <c r="C221" i="64"/>
  <c r="D220" i="64"/>
  <c r="C220" i="64"/>
  <c r="D219" i="64"/>
  <c r="C219" i="64"/>
  <c r="D218" i="64"/>
  <c r="C218" i="64"/>
  <c r="D217" i="64"/>
  <c r="C217" i="64"/>
  <c r="D216" i="64"/>
  <c r="C216" i="64"/>
  <c r="D215" i="64"/>
  <c r="C215" i="64"/>
  <c r="D214" i="64"/>
  <c r="C214" i="64"/>
  <c r="D213" i="64"/>
  <c r="C213" i="64"/>
  <c r="D212" i="64"/>
  <c r="C212" i="64"/>
  <c r="D211" i="64"/>
  <c r="C211" i="64"/>
  <c r="D210" i="64"/>
  <c r="C210" i="64"/>
  <c r="D209" i="64"/>
  <c r="C209" i="64"/>
  <c r="D208" i="64"/>
  <c r="C208" i="64"/>
  <c r="D207" i="64"/>
  <c r="C207" i="64"/>
  <c r="D206" i="64"/>
  <c r="C206" i="64"/>
  <c r="D205" i="64"/>
  <c r="C205" i="64"/>
  <c r="D204" i="64"/>
  <c r="C204" i="64"/>
  <c r="D203" i="64"/>
  <c r="C203" i="64"/>
  <c r="D202" i="64"/>
  <c r="C202" i="64"/>
  <c r="D201" i="64"/>
  <c r="C201" i="64"/>
  <c r="D200" i="64"/>
  <c r="C200" i="64"/>
  <c r="D199" i="64"/>
  <c r="C199" i="64"/>
  <c r="D198" i="64"/>
  <c r="C198" i="64"/>
  <c r="D197" i="64"/>
  <c r="C197" i="64"/>
  <c r="D196" i="64"/>
  <c r="C196" i="64"/>
  <c r="D195" i="64"/>
  <c r="C195" i="64"/>
  <c r="D194" i="64"/>
  <c r="C194" i="64"/>
  <c r="D193" i="64"/>
  <c r="C193" i="64"/>
  <c r="D192" i="64"/>
  <c r="C192" i="64"/>
  <c r="D191" i="64"/>
  <c r="C191" i="64"/>
  <c r="D190" i="64"/>
  <c r="C190" i="64"/>
  <c r="D189" i="64"/>
  <c r="C189" i="64"/>
  <c r="D188" i="64"/>
  <c r="C188" i="64"/>
  <c r="D187" i="64"/>
  <c r="C187" i="64"/>
  <c r="D186" i="64"/>
  <c r="C186" i="64"/>
  <c r="D185" i="64"/>
  <c r="C185" i="64"/>
  <c r="D184" i="64"/>
  <c r="C184" i="64"/>
  <c r="D183" i="64"/>
  <c r="C183" i="64"/>
  <c r="D182" i="64"/>
  <c r="C182" i="64"/>
  <c r="D181" i="64"/>
  <c r="C181" i="64"/>
  <c r="D180" i="64"/>
  <c r="C180" i="64"/>
  <c r="D179" i="64"/>
  <c r="C179" i="64"/>
  <c r="D178" i="64"/>
  <c r="C178" i="64"/>
  <c r="D177" i="64"/>
  <c r="C177" i="64"/>
  <c r="D176" i="64"/>
  <c r="C176" i="64"/>
  <c r="D175" i="64"/>
  <c r="C175" i="64"/>
  <c r="D174" i="64"/>
  <c r="C174" i="64"/>
  <c r="D173" i="64"/>
  <c r="C173" i="64"/>
  <c r="D172" i="64"/>
  <c r="C172" i="64"/>
  <c r="D171" i="64"/>
  <c r="C171" i="64"/>
  <c r="D170" i="64"/>
  <c r="C170" i="64"/>
  <c r="D169" i="64"/>
  <c r="C169" i="64"/>
  <c r="D168" i="64"/>
  <c r="C168" i="64"/>
  <c r="D167" i="64"/>
  <c r="C167" i="64"/>
  <c r="D166" i="64"/>
  <c r="C166" i="64"/>
  <c r="D165" i="64"/>
  <c r="C165" i="64"/>
  <c r="D164" i="64"/>
  <c r="C164" i="64"/>
  <c r="D163" i="64"/>
  <c r="C163" i="64"/>
  <c r="D162" i="64"/>
  <c r="C162" i="64"/>
  <c r="D161" i="64"/>
  <c r="C161" i="64"/>
  <c r="D160" i="64"/>
  <c r="C160" i="64"/>
  <c r="D159" i="64"/>
  <c r="C159" i="64"/>
  <c r="D158" i="64"/>
  <c r="C158" i="64"/>
  <c r="D157" i="64"/>
  <c r="C157" i="64"/>
  <c r="D156" i="64"/>
  <c r="C156" i="64"/>
  <c r="D155" i="64"/>
  <c r="C155" i="64"/>
  <c r="D154" i="64"/>
  <c r="C154" i="64"/>
  <c r="D153" i="64"/>
  <c r="C153" i="64"/>
  <c r="D152" i="64"/>
  <c r="C152" i="64"/>
  <c r="D151" i="64"/>
  <c r="C151" i="64"/>
  <c r="D150" i="64"/>
  <c r="C150" i="64"/>
  <c r="D149" i="64"/>
  <c r="C149" i="64"/>
  <c r="D148" i="64"/>
  <c r="C148" i="64"/>
  <c r="D147" i="64"/>
  <c r="C147" i="64"/>
  <c r="D146" i="64"/>
  <c r="C146" i="64"/>
  <c r="D145" i="64"/>
  <c r="C145" i="64"/>
  <c r="D144" i="64"/>
  <c r="C144" i="64"/>
  <c r="D143" i="64"/>
  <c r="C143" i="64"/>
  <c r="D142" i="64"/>
  <c r="C142" i="64"/>
  <c r="D141" i="64"/>
  <c r="C141" i="64"/>
  <c r="D140" i="64"/>
  <c r="C140" i="64"/>
  <c r="D139" i="64"/>
  <c r="C139" i="64"/>
  <c r="D138" i="64"/>
  <c r="C138" i="64"/>
  <c r="D137" i="64"/>
  <c r="C137" i="64"/>
  <c r="D136" i="64"/>
  <c r="C136" i="64"/>
  <c r="D135" i="64"/>
  <c r="C135" i="64"/>
  <c r="D134" i="64"/>
  <c r="C134" i="64"/>
  <c r="D133" i="64"/>
  <c r="C133" i="64"/>
  <c r="D132" i="64"/>
  <c r="C132" i="64"/>
  <c r="D131" i="64"/>
  <c r="C131" i="64"/>
  <c r="D130" i="64"/>
  <c r="C130" i="64"/>
  <c r="D129" i="64"/>
  <c r="C129" i="64"/>
  <c r="D128" i="64"/>
  <c r="C128" i="64"/>
  <c r="D127" i="64"/>
  <c r="C127" i="64"/>
  <c r="D126" i="64"/>
  <c r="C126" i="64"/>
  <c r="D125" i="64"/>
  <c r="C125" i="64"/>
  <c r="D124" i="64"/>
  <c r="C124" i="64"/>
  <c r="D123" i="64"/>
  <c r="C123" i="64"/>
  <c r="D122" i="64"/>
  <c r="C122" i="64"/>
  <c r="D121" i="64"/>
  <c r="C121" i="64"/>
  <c r="D120" i="64"/>
  <c r="C120" i="64"/>
  <c r="D119" i="64"/>
  <c r="C119" i="64"/>
  <c r="D118" i="64"/>
  <c r="C118" i="64"/>
  <c r="D117" i="64"/>
  <c r="C117" i="64"/>
  <c r="D116" i="64"/>
  <c r="C116" i="64"/>
  <c r="D115" i="64"/>
  <c r="C115" i="64"/>
  <c r="D114" i="64"/>
  <c r="C114" i="64"/>
  <c r="D113" i="64"/>
  <c r="C113" i="64"/>
  <c r="D112" i="64"/>
  <c r="C112" i="64"/>
  <c r="D111" i="64"/>
  <c r="C111" i="64"/>
  <c r="D110" i="64"/>
  <c r="C110" i="64"/>
  <c r="D109" i="64"/>
  <c r="C109" i="64"/>
  <c r="D108" i="64"/>
  <c r="C108" i="64"/>
  <c r="D107" i="64"/>
  <c r="C107" i="64"/>
  <c r="D106" i="64"/>
  <c r="C106" i="64"/>
  <c r="D105" i="64"/>
  <c r="C105" i="64"/>
  <c r="D104" i="64"/>
  <c r="C104" i="64"/>
  <c r="D103" i="64"/>
  <c r="C103" i="64"/>
  <c r="D102" i="64"/>
  <c r="C102" i="64"/>
  <c r="D101" i="64"/>
  <c r="C101" i="64"/>
  <c r="D100" i="64"/>
  <c r="C100" i="64"/>
  <c r="D99" i="64"/>
  <c r="C99" i="64"/>
  <c r="D98" i="64"/>
  <c r="C98" i="64"/>
  <c r="D97" i="64"/>
  <c r="C97" i="64"/>
  <c r="D96" i="64"/>
  <c r="C96" i="64"/>
  <c r="D95" i="64"/>
  <c r="C95" i="64"/>
  <c r="D94" i="64"/>
  <c r="C94" i="64"/>
  <c r="D93" i="64"/>
  <c r="C93" i="64"/>
  <c r="D92" i="64"/>
  <c r="C92" i="64"/>
  <c r="D91" i="64"/>
  <c r="C91" i="64"/>
  <c r="D90" i="64"/>
  <c r="C90" i="64"/>
  <c r="D89" i="64"/>
  <c r="C89" i="64"/>
  <c r="D88" i="64"/>
  <c r="C88" i="64"/>
  <c r="D87" i="64"/>
  <c r="C87" i="64"/>
  <c r="D86" i="64"/>
  <c r="C86" i="64"/>
  <c r="D85" i="64"/>
  <c r="C85" i="64"/>
  <c r="D84" i="64"/>
  <c r="C84" i="64"/>
  <c r="D83" i="64"/>
  <c r="C83" i="64"/>
  <c r="D82" i="64"/>
  <c r="C82" i="64"/>
  <c r="D81" i="64"/>
  <c r="C81" i="64"/>
  <c r="D80" i="64"/>
  <c r="C80" i="64"/>
  <c r="D79" i="64"/>
  <c r="C79" i="64"/>
  <c r="D78" i="64"/>
  <c r="C78" i="64"/>
  <c r="D77" i="64"/>
  <c r="C77" i="64"/>
  <c r="D76" i="64"/>
  <c r="C76" i="64"/>
  <c r="D75" i="64"/>
  <c r="C75" i="64"/>
  <c r="D74" i="64"/>
  <c r="C74" i="64"/>
  <c r="D73" i="64"/>
  <c r="C73" i="64"/>
  <c r="D72" i="64"/>
  <c r="C72" i="64"/>
  <c r="D71" i="64"/>
  <c r="C71" i="64"/>
  <c r="D70" i="64"/>
  <c r="C70" i="64"/>
  <c r="D69" i="64"/>
  <c r="C69" i="64"/>
  <c r="D68" i="64"/>
  <c r="C68" i="64"/>
  <c r="D67" i="64"/>
  <c r="C67" i="64"/>
  <c r="D66" i="64"/>
  <c r="C66" i="64"/>
  <c r="D65" i="64"/>
  <c r="C65" i="64"/>
  <c r="D64" i="64"/>
  <c r="C64" i="64"/>
  <c r="D63" i="64"/>
  <c r="C63" i="64"/>
  <c r="D62" i="64"/>
  <c r="C62" i="64"/>
  <c r="D61" i="64"/>
  <c r="C61" i="64"/>
  <c r="D60" i="64"/>
  <c r="C60" i="64"/>
  <c r="D59" i="64"/>
  <c r="C59" i="64"/>
  <c r="D58" i="64"/>
  <c r="C58" i="64"/>
  <c r="D57" i="64"/>
  <c r="C57" i="64"/>
  <c r="D56" i="64"/>
  <c r="C56" i="64"/>
  <c r="D55" i="64"/>
  <c r="C55" i="64"/>
  <c r="D54" i="64"/>
  <c r="C54" i="64"/>
  <c r="D53" i="64"/>
  <c r="C53" i="64"/>
  <c r="D52" i="64"/>
  <c r="C52" i="64"/>
  <c r="D51" i="64"/>
  <c r="C51" i="64"/>
  <c r="D50" i="64"/>
  <c r="C50" i="64"/>
  <c r="D49" i="64"/>
  <c r="C49" i="64"/>
  <c r="D48" i="64"/>
  <c r="C48" i="64"/>
  <c r="D47" i="64"/>
  <c r="C47" i="64"/>
  <c r="D46" i="64"/>
  <c r="C46" i="64"/>
  <c r="D45" i="64"/>
  <c r="C45" i="64"/>
  <c r="D44" i="64"/>
  <c r="C44" i="64"/>
  <c r="D43" i="64"/>
  <c r="C43" i="64"/>
  <c r="D42" i="64"/>
  <c r="C42" i="64"/>
  <c r="D41" i="64"/>
  <c r="C41" i="64"/>
  <c r="D40" i="64"/>
  <c r="C40" i="64"/>
  <c r="D39" i="64"/>
  <c r="C39" i="64"/>
  <c r="D38" i="64"/>
  <c r="C38" i="64"/>
  <c r="D37" i="64"/>
  <c r="C37" i="64"/>
  <c r="D36" i="64"/>
  <c r="C36" i="64"/>
  <c r="D35" i="64"/>
  <c r="C35" i="64"/>
  <c r="D34" i="64"/>
  <c r="C34" i="64"/>
  <c r="D33" i="64"/>
  <c r="C33" i="64"/>
  <c r="D32" i="64"/>
  <c r="C32" i="64"/>
  <c r="D31" i="64"/>
  <c r="C31" i="64"/>
  <c r="D30" i="64"/>
  <c r="C30" i="64"/>
  <c r="D29" i="64"/>
  <c r="C29" i="64"/>
  <c r="D28" i="64"/>
  <c r="C28" i="64"/>
  <c r="D27" i="64"/>
  <c r="C27" i="64"/>
  <c r="D26" i="64"/>
  <c r="C26" i="64"/>
  <c r="D25" i="64"/>
  <c r="C25" i="64"/>
  <c r="D24" i="64"/>
  <c r="C24" i="64"/>
  <c r="D23" i="64"/>
  <c r="C23" i="64"/>
  <c r="D22" i="64"/>
  <c r="C22" i="64"/>
  <c r="D21" i="64"/>
  <c r="C21" i="64"/>
  <c r="D20" i="64"/>
  <c r="C20" i="64"/>
  <c r="D19" i="64"/>
  <c r="C19" i="64"/>
  <c r="D18" i="64"/>
  <c r="C18" i="64"/>
  <c r="D17" i="64"/>
  <c r="C17" i="64"/>
  <c r="D16" i="64"/>
  <c r="C16" i="64"/>
  <c r="D15" i="64"/>
  <c r="C15" i="64"/>
  <c r="D14" i="64"/>
  <c r="C14" i="64"/>
  <c r="D13" i="64"/>
  <c r="C13" i="64"/>
  <c r="D12" i="64"/>
  <c r="C12" i="64"/>
  <c r="D11" i="64"/>
  <c r="C11" i="64"/>
  <c r="D10" i="64"/>
  <c r="C10" i="64"/>
  <c r="D9" i="64"/>
  <c r="C9" i="64"/>
  <c r="D8" i="64"/>
  <c r="C8" i="64"/>
  <c r="D7" i="64"/>
  <c r="C7" i="64"/>
  <c r="D6" i="64"/>
  <c r="C6" i="64"/>
  <c r="D5" i="64"/>
  <c r="C5" i="64"/>
  <c r="D4" i="64"/>
  <c r="C4" i="64"/>
  <c r="D3" i="64"/>
  <c r="C3" i="64"/>
  <c r="D2" i="64"/>
  <c r="C2" i="64"/>
  <c r="K289" i="63"/>
  <c r="J289" i="63"/>
  <c r="I289" i="63"/>
  <c r="H289" i="63"/>
  <c r="G289" i="63"/>
  <c r="E289" i="63"/>
  <c r="D289" i="63"/>
  <c r="C289" i="63"/>
  <c r="K288" i="63"/>
  <c r="J288" i="63"/>
  <c r="I288" i="63"/>
  <c r="H288" i="63"/>
  <c r="G288" i="63"/>
  <c r="E288" i="63"/>
  <c r="D288" i="63"/>
  <c r="C288" i="63"/>
  <c r="K287" i="63"/>
  <c r="J287" i="63"/>
  <c r="I287" i="63"/>
  <c r="H287" i="63"/>
  <c r="G287" i="63"/>
  <c r="E287" i="63"/>
  <c r="D287" i="63"/>
  <c r="C287" i="63"/>
  <c r="K286" i="63"/>
  <c r="J286" i="63"/>
  <c r="I286" i="63"/>
  <c r="H286" i="63"/>
  <c r="G286" i="63"/>
  <c r="E286" i="63"/>
  <c r="D286" i="63"/>
  <c r="C286" i="63"/>
  <c r="K285" i="63"/>
  <c r="J285" i="63"/>
  <c r="I285" i="63"/>
  <c r="H285" i="63"/>
  <c r="G285" i="63"/>
  <c r="E285" i="63"/>
  <c r="D285" i="63"/>
  <c r="C285" i="63"/>
  <c r="K284" i="63"/>
  <c r="J284" i="63"/>
  <c r="I284" i="63"/>
  <c r="H284" i="63"/>
  <c r="G284" i="63"/>
  <c r="E284" i="63"/>
  <c r="D284" i="63"/>
  <c r="C284" i="63"/>
  <c r="K283" i="63"/>
  <c r="J283" i="63"/>
  <c r="I283" i="63"/>
  <c r="H283" i="63"/>
  <c r="G283" i="63"/>
  <c r="E283" i="63"/>
  <c r="D283" i="63"/>
  <c r="C283" i="63"/>
  <c r="K282" i="63"/>
  <c r="J282" i="63"/>
  <c r="I282" i="63"/>
  <c r="H282" i="63"/>
  <c r="G282" i="63"/>
  <c r="E282" i="63"/>
  <c r="D282" i="63"/>
  <c r="C282" i="63"/>
  <c r="K281" i="63"/>
  <c r="J281" i="63"/>
  <c r="I281" i="63"/>
  <c r="H281" i="63"/>
  <c r="G281" i="63"/>
  <c r="E281" i="63"/>
  <c r="D281" i="63"/>
  <c r="C281" i="63"/>
  <c r="K280" i="63"/>
  <c r="J280" i="63"/>
  <c r="I280" i="63"/>
  <c r="H280" i="63"/>
  <c r="G280" i="63"/>
  <c r="E280" i="63"/>
  <c r="D280" i="63"/>
  <c r="C280" i="63"/>
  <c r="K279" i="63"/>
  <c r="J279" i="63"/>
  <c r="I279" i="63"/>
  <c r="H279" i="63"/>
  <c r="G279" i="63"/>
  <c r="E279" i="63"/>
  <c r="D279" i="63"/>
  <c r="C279" i="63"/>
  <c r="K278" i="63"/>
  <c r="J278" i="63"/>
  <c r="I278" i="63"/>
  <c r="H278" i="63"/>
  <c r="G278" i="63"/>
  <c r="E278" i="63"/>
  <c r="D278" i="63"/>
  <c r="C278" i="63"/>
  <c r="K277" i="63"/>
  <c r="J277" i="63"/>
  <c r="I277" i="63"/>
  <c r="H277" i="63"/>
  <c r="G277" i="63"/>
  <c r="E277" i="63"/>
  <c r="D277" i="63"/>
  <c r="C277" i="63"/>
  <c r="K276" i="63"/>
  <c r="J276" i="63"/>
  <c r="I276" i="63"/>
  <c r="H276" i="63"/>
  <c r="G276" i="63"/>
  <c r="E276" i="63"/>
  <c r="D276" i="63"/>
  <c r="C276" i="63"/>
  <c r="K275" i="63"/>
  <c r="J275" i="63"/>
  <c r="I275" i="63"/>
  <c r="H275" i="63"/>
  <c r="G275" i="63"/>
  <c r="E275" i="63"/>
  <c r="D275" i="63"/>
  <c r="C275" i="63"/>
  <c r="K274" i="63"/>
  <c r="J274" i="63"/>
  <c r="I274" i="63"/>
  <c r="H274" i="63"/>
  <c r="G274" i="63"/>
  <c r="E274" i="63"/>
  <c r="D274" i="63"/>
  <c r="C274" i="63"/>
  <c r="K273" i="63"/>
  <c r="J273" i="63"/>
  <c r="I273" i="63"/>
  <c r="H273" i="63"/>
  <c r="G273" i="63"/>
  <c r="E273" i="63"/>
  <c r="D273" i="63"/>
  <c r="C273" i="63"/>
  <c r="K272" i="63"/>
  <c r="J272" i="63"/>
  <c r="I272" i="63"/>
  <c r="H272" i="63"/>
  <c r="G272" i="63"/>
  <c r="E272" i="63"/>
  <c r="D272" i="63"/>
  <c r="C272" i="63"/>
  <c r="K271" i="63"/>
  <c r="J271" i="63"/>
  <c r="I271" i="63"/>
  <c r="H271" i="63"/>
  <c r="G271" i="63"/>
  <c r="E271" i="63"/>
  <c r="D271" i="63"/>
  <c r="C271" i="63"/>
  <c r="K270" i="63"/>
  <c r="J270" i="63"/>
  <c r="I270" i="63"/>
  <c r="H270" i="63"/>
  <c r="G270" i="63"/>
  <c r="E270" i="63"/>
  <c r="D270" i="63"/>
  <c r="C270" i="63"/>
  <c r="K269" i="63"/>
  <c r="J269" i="63"/>
  <c r="I269" i="63"/>
  <c r="H269" i="63"/>
  <c r="G269" i="63"/>
  <c r="E269" i="63"/>
  <c r="D269" i="63"/>
  <c r="C269" i="63"/>
  <c r="K268" i="63"/>
  <c r="J268" i="63"/>
  <c r="I268" i="63"/>
  <c r="H268" i="63"/>
  <c r="G268" i="63"/>
  <c r="E268" i="63"/>
  <c r="D268" i="63"/>
  <c r="C268" i="63"/>
  <c r="K267" i="63"/>
  <c r="J267" i="63"/>
  <c r="I267" i="63"/>
  <c r="H267" i="63"/>
  <c r="G267" i="63"/>
  <c r="E267" i="63"/>
  <c r="D267" i="63"/>
  <c r="C267" i="63"/>
  <c r="K266" i="63"/>
  <c r="J266" i="63"/>
  <c r="I266" i="63"/>
  <c r="H266" i="63"/>
  <c r="G266" i="63"/>
  <c r="E266" i="63"/>
  <c r="D266" i="63"/>
  <c r="C266" i="63"/>
  <c r="K265" i="63"/>
  <c r="J265" i="63"/>
  <c r="I265" i="63"/>
  <c r="H265" i="63"/>
  <c r="G265" i="63"/>
  <c r="E265" i="63"/>
  <c r="D265" i="63"/>
  <c r="C265" i="63"/>
  <c r="K264" i="63"/>
  <c r="J264" i="63"/>
  <c r="I264" i="63"/>
  <c r="H264" i="63"/>
  <c r="G264" i="63"/>
  <c r="E264" i="63"/>
  <c r="D264" i="63"/>
  <c r="C264" i="63"/>
  <c r="K263" i="63"/>
  <c r="J263" i="63"/>
  <c r="I263" i="63"/>
  <c r="H263" i="63"/>
  <c r="G263" i="63"/>
  <c r="E263" i="63"/>
  <c r="D263" i="63"/>
  <c r="C263" i="63"/>
  <c r="K262" i="63"/>
  <c r="J262" i="63"/>
  <c r="I262" i="63"/>
  <c r="H262" i="63"/>
  <c r="G262" i="63"/>
  <c r="E262" i="63"/>
  <c r="D262" i="63"/>
  <c r="C262" i="63"/>
  <c r="K261" i="63"/>
  <c r="J261" i="63"/>
  <c r="I261" i="63"/>
  <c r="H261" i="63"/>
  <c r="G261" i="63"/>
  <c r="E261" i="63"/>
  <c r="D261" i="63"/>
  <c r="C261" i="63"/>
  <c r="K260" i="63"/>
  <c r="J260" i="63"/>
  <c r="I260" i="63"/>
  <c r="H260" i="63"/>
  <c r="G260" i="63"/>
  <c r="E260" i="63"/>
  <c r="D260" i="63"/>
  <c r="C260" i="63"/>
  <c r="K259" i="63"/>
  <c r="J259" i="63"/>
  <c r="I259" i="63"/>
  <c r="H259" i="63"/>
  <c r="G259" i="63"/>
  <c r="E259" i="63"/>
  <c r="D259" i="63"/>
  <c r="C259" i="63"/>
  <c r="K258" i="63"/>
  <c r="J258" i="63"/>
  <c r="I258" i="63"/>
  <c r="H258" i="63"/>
  <c r="G258" i="63"/>
  <c r="E258" i="63"/>
  <c r="D258" i="63"/>
  <c r="C258" i="63"/>
  <c r="K257" i="63"/>
  <c r="J257" i="63"/>
  <c r="I257" i="63"/>
  <c r="H257" i="63"/>
  <c r="G257" i="63"/>
  <c r="E257" i="63"/>
  <c r="D257" i="63"/>
  <c r="C257" i="63"/>
  <c r="K256" i="63"/>
  <c r="J256" i="63"/>
  <c r="I256" i="63"/>
  <c r="H256" i="63"/>
  <c r="G256" i="63"/>
  <c r="E256" i="63"/>
  <c r="D256" i="63"/>
  <c r="C256" i="63"/>
  <c r="K255" i="63"/>
  <c r="J255" i="63"/>
  <c r="I255" i="63"/>
  <c r="H255" i="63"/>
  <c r="G255" i="63"/>
  <c r="E255" i="63"/>
  <c r="D255" i="63"/>
  <c r="C255" i="63"/>
  <c r="K254" i="63"/>
  <c r="J254" i="63"/>
  <c r="I254" i="63"/>
  <c r="H254" i="63"/>
  <c r="G254" i="63"/>
  <c r="E254" i="63"/>
  <c r="D254" i="63"/>
  <c r="C254" i="63"/>
  <c r="K253" i="63"/>
  <c r="J253" i="63"/>
  <c r="I253" i="63"/>
  <c r="H253" i="63"/>
  <c r="G253" i="63"/>
  <c r="E253" i="63"/>
  <c r="D253" i="63"/>
  <c r="C253" i="63"/>
  <c r="K252" i="63"/>
  <c r="J252" i="63"/>
  <c r="I252" i="63"/>
  <c r="H252" i="63"/>
  <c r="G252" i="63"/>
  <c r="E252" i="63"/>
  <c r="D252" i="63"/>
  <c r="C252" i="63"/>
  <c r="K251" i="63"/>
  <c r="J251" i="63"/>
  <c r="I251" i="63"/>
  <c r="H251" i="63"/>
  <c r="G251" i="63"/>
  <c r="E251" i="63"/>
  <c r="D251" i="63"/>
  <c r="C251" i="63"/>
  <c r="K250" i="63"/>
  <c r="J250" i="63"/>
  <c r="I250" i="63"/>
  <c r="H250" i="63"/>
  <c r="G250" i="63"/>
  <c r="E250" i="63"/>
  <c r="D250" i="63"/>
  <c r="C250" i="63"/>
  <c r="K249" i="63"/>
  <c r="J249" i="63"/>
  <c r="I249" i="63"/>
  <c r="H249" i="63"/>
  <c r="G249" i="63"/>
  <c r="E249" i="63"/>
  <c r="D249" i="63"/>
  <c r="C249" i="63"/>
  <c r="K248" i="63"/>
  <c r="J248" i="63"/>
  <c r="I248" i="63"/>
  <c r="H248" i="63"/>
  <c r="G248" i="63"/>
  <c r="E248" i="63"/>
  <c r="D248" i="63"/>
  <c r="C248" i="63"/>
  <c r="K247" i="63"/>
  <c r="J247" i="63"/>
  <c r="I247" i="63"/>
  <c r="H247" i="63"/>
  <c r="G247" i="63"/>
  <c r="E247" i="63"/>
  <c r="D247" i="63"/>
  <c r="C247" i="63"/>
  <c r="K246" i="63"/>
  <c r="J246" i="63"/>
  <c r="I246" i="63"/>
  <c r="H246" i="63"/>
  <c r="G246" i="63"/>
  <c r="E246" i="63"/>
  <c r="D246" i="63"/>
  <c r="C246" i="63"/>
  <c r="K245" i="63"/>
  <c r="J245" i="63"/>
  <c r="I245" i="63"/>
  <c r="H245" i="63"/>
  <c r="G245" i="63"/>
  <c r="E245" i="63"/>
  <c r="D245" i="63"/>
  <c r="C245" i="63"/>
  <c r="K244" i="63"/>
  <c r="J244" i="63"/>
  <c r="I244" i="63"/>
  <c r="H244" i="63"/>
  <c r="G244" i="63"/>
  <c r="E244" i="63"/>
  <c r="D244" i="63"/>
  <c r="C244" i="63"/>
  <c r="K243" i="63"/>
  <c r="J243" i="63"/>
  <c r="I243" i="63"/>
  <c r="H243" i="63"/>
  <c r="G243" i="63"/>
  <c r="E243" i="63"/>
  <c r="D243" i="63"/>
  <c r="C243" i="63"/>
  <c r="K242" i="63"/>
  <c r="J242" i="63"/>
  <c r="I242" i="63"/>
  <c r="H242" i="63"/>
  <c r="G242" i="63"/>
  <c r="E242" i="63"/>
  <c r="D242" i="63"/>
  <c r="C242" i="63"/>
  <c r="K241" i="63"/>
  <c r="J241" i="63"/>
  <c r="I241" i="63"/>
  <c r="H241" i="63"/>
  <c r="G241" i="63"/>
  <c r="E241" i="63"/>
  <c r="D241" i="63"/>
  <c r="C241" i="63"/>
  <c r="K240" i="63"/>
  <c r="J240" i="63"/>
  <c r="I240" i="63"/>
  <c r="H240" i="63"/>
  <c r="G240" i="63"/>
  <c r="E240" i="63"/>
  <c r="D240" i="63"/>
  <c r="C240" i="63"/>
  <c r="K239" i="63"/>
  <c r="J239" i="63"/>
  <c r="I239" i="63"/>
  <c r="H239" i="63"/>
  <c r="G239" i="63"/>
  <c r="E239" i="63"/>
  <c r="D239" i="63"/>
  <c r="C239" i="63"/>
  <c r="K238" i="63"/>
  <c r="J238" i="63"/>
  <c r="I238" i="63"/>
  <c r="H238" i="63"/>
  <c r="G238" i="63"/>
  <c r="E238" i="63"/>
  <c r="D238" i="63"/>
  <c r="C238" i="63"/>
  <c r="K237" i="63"/>
  <c r="J237" i="63"/>
  <c r="I237" i="63"/>
  <c r="H237" i="63"/>
  <c r="G237" i="63"/>
  <c r="E237" i="63"/>
  <c r="D237" i="63"/>
  <c r="C237" i="63"/>
  <c r="K236" i="63"/>
  <c r="J236" i="63"/>
  <c r="I236" i="63"/>
  <c r="H236" i="63"/>
  <c r="G236" i="63"/>
  <c r="E236" i="63"/>
  <c r="D236" i="63"/>
  <c r="C236" i="63"/>
  <c r="K235" i="63"/>
  <c r="J235" i="63"/>
  <c r="I235" i="63"/>
  <c r="H235" i="63"/>
  <c r="G235" i="63"/>
  <c r="E235" i="63"/>
  <c r="D235" i="63"/>
  <c r="C235" i="63"/>
  <c r="K234" i="63"/>
  <c r="J234" i="63"/>
  <c r="I234" i="63"/>
  <c r="H234" i="63"/>
  <c r="G234" i="63"/>
  <c r="E234" i="63"/>
  <c r="D234" i="63"/>
  <c r="C234" i="63"/>
  <c r="K233" i="63"/>
  <c r="J233" i="63"/>
  <c r="I233" i="63"/>
  <c r="H233" i="63"/>
  <c r="G233" i="63"/>
  <c r="E233" i="63"/>
  <c r="D233" i="63"/>
  <c r="C233" i="63"/>
  <c r="K232" i="63"/>
  <c r="J232" i="63"/>
  <c r="I232" i="63"/>
  <c r="H232" i="63"/>
  <c r="G232" i="63"/>
  <c r="E232" i="63"/>
  <c r="D232" i="63"/>
  <c r="C232" i="63"/>
  <c r="K231" i="63"/>
  <c r="J231" i="63"/>
  <c r="I231" i="63"/>
  <c r="H231" i="63"/>
  <c r="G231" i="63"/>
  <c r="E231" i="63"/>
  <c r="D231" i="63"/>
  <c r="C231" i="63"/>
  <c r="K230" i="63"/>
  <c r="J230" i="63"/>
  <c r="I230" i="63"/>
  <c r="H230" i="63"/>
  <c r="G230" i="63"/>
  <c r="E230" i="63"/>
  <c r="D230" i="63"/>
  <c r="C230" i="63"/>
  <c r="K229" i="63"/>
  <c r="J229" i="63"/>
  <c r="I229" i="63"/>
  <c r="H229" i="63"/>
  <c r="G229" i="63"/>
  <c r="E229" i="63"/>
  <c r="D229" i="63"/>
  <c r="C229" i="63"/>
  <c r="K228" i="63"/>
  <c r="J228" i="63"/>
  <c r="I228" i="63"/>
  <c r="H228" i="63"/>
  <c r="G228" i="63"/>
  <c r="E228" i="63"/>
  <c r="D228" i="63"/>
  <c r="C228" i="63"/>
  <c r="K227" i="63"/>
  <c r="J227" i="63"/>
  <c r="I227" i="63"/>
  <c r="H227" i="63"/>
  <c r="G227" i="63"/>
  <c r="E227" i="63"/>
  <c r="D227" i="63"/>
  <c r="C227" i="63"/>
  <c r="K226" i="63"/>
  <c r="J226" i="63"/>
  <c r="I226" i="63"/>
  <c r="H226" i="63"/>
  <c r="G226" i="63"/>
  <c r="E226" i="63"/>
  <c r="D226" i="63"/>
  <c r="C226" i="63"/>
  <c r="K225" i="63"/>
  <c r="J225" i="63"/>
  <c r="I225" i="63"/>
  <c r="H225" i="63"/>
  <c r="G225" i="63"/>
  <c r="E225" i="63"/>
  <c r="D225" i="63"/>
  <c r="C225" i="63"/>
  <c r="K224" i="63"/>
  <c r="J224" i="63"/>
  <c r="I224" i="63"/>
  <c r="H224" i="63"/>
  <c r="G224" i="63"/>
  <c r="E224" i="63"/>
  <c r="D224" i="63"/>
  <c r="C224" i="63"/>
  <c r="K223" i="63"/>
  <c r="J223" i="63"/>
  <c r="I223" i="63"/>
  <c r="H223" i="63"/>
  <c r="G223" i="63"/>
  <c r="E223" i="63"/>
  <c r="D223" i="63"/>
  <c r="C223" i="63"/>
  <c r="K222" i="63"/>
  <c r="J222" i="63"/>
  <c r="I222" i="63"/>
  <c r="H222" i="63"/>
  <c r="G222" i="63"/>
  <c r="E222" i="63"/>
  <c r="D222" i="63"/>
  <c r="C222" i="63"/>
  <c r="K221" i="63"/>
  <c r="J221" i="63"/>
  <c r="I221" i="63"/>
  <c r="H221" i="63"/>
  <c r="G221" i="63"/>
  <c r="E221" i="63"/>
  <c r="D221" i="63"/>
  <c r="C221" i="63"/>
  <c r="K220" i="63"/>
  <c r="J220" i="63"/>
  <c r="I220" i="63"/>
  <c r="H220" i="63"/>
  <c r="G220" i="63"/>
  <c r="E220" i="63"/>
  <c r="D220" i="63"/>
  <c r="C220" i="63"/>
  <c r="K219" i="63"/>
  <c r="J219" i="63"/>
  <c r="I219" i="63"/>
  <c r="H219" i="63"/>
  <c r="G219" i="63"/>
  <c r="E219" i="63"/>
  <c r="D219" i="63"/>
  <c r="C219" i="63"/>
  <c r="K218" i="63"/>
  <c r="J218" i="63"/>
  <c r="I218" i="63"/>
  <c r="H218" i="63"/>
  <c r="G218" i="63"/>
  <c r="E218" i="63"/>
  <c r="D218" i="63"/>
  <c r="C218" i="63"/>
  <c r="K217" i="63"/>
  <c r="J217" i="63"/>
  <c r="I217" i="63"/>
  <c r="H217" i="63"/>
  <c r="G217" i="63"/>
  <c r="E217" i="63"/>
  <c r="D217" i="63"/>
  <c r="C217" i="63"/>
  <c r="K216" i="63"/>
  <c r="J216" i="63"/>
  <c r="I216" i="63"/>
  <c r="H216" i="63"/>
  <c r="G216" i="63"/>
  <c r="E216" i="63"/>
  <c r="D216" i="63"/>
  <c r="C216" i="63"/>
  <c r="K215" i="63"/>
  <c r="J215" i="63"/>
  <c r="I215" i="63"/>
  <c r="H215" i="63"/>
  <c r="G215" i="63"/>
  <c r="E215" i="63"/>
  <c r="D215" i="63"/>
  <c r="C215" i="63"/>
  <c r="K214" i="63"/>
  <c r="J214" i="63"/>
  <c r="I214" i="63"/>
  <c r="H214" i="63"/>
  <c r="G214" i="63"/>
  <c r="E214" i="63"/>
  <c r="D214" i="63"/>
  <c r="C214" i="63"/>
  <c r="K213" i="63"/>
  <c r="J213" i="63"/>
  <c r="I213" i="63"/>
  <c r="H213" i="63"/>
  <c r="G213" i="63"/>
  <c r="E213" i="63"/>
  <c r="D213" i="63"/>
  <c r="C213" i="63"/>
  <c r="K212" i="63"/>
  <c r="J212" i="63"/>
  <c r="I212" i="63"/>
  <c r="H212" i="63"/>
  <c r="G212" i="63"/>
  <c r="E212" i="63"/>
  <c r="D212" i="63"/>
  <c r="C212" i="63"/>
  <c r="K211" i="63"/>
  <c r="J211" i="63"/>
  <c r="I211" i="63"/>
  <c r="H211" i="63"/>
  <c r="G211" i="63"/>
  <c r="E211" i="63"/>
  <c r="D211" i="63"/>
  <c r="C211" i="63"/>
  <c r="K210" i="63"/>
  <c r="J210" i="63"/>
  <c r="I210" i="63"/>
  <c r="H210" i="63"/>
  <c r="G210" i="63"/>
  <c r="E210" i="63"/>
  <c r="D210" i="63"/>
  <c r="C210" i="63"/>
  <c r="K209" i="63"/>
  <c r="J209" i="63"/>
  <c r="I209" i="63"/>
  <c r="H209" i="63"/>
  <c r="G209" i="63"/>
  <c r="E209" i="63"/>
  <c r="D209" i="63"/>
  <c r="C209" i="63"/>
  <c r="K208" i="63"/>
  <c r="J208" i="63"/>
  <c r="I208" i="63"/>
  <c r="H208" i="63"/>
  <c r="G208" i="63"/>
  <c r="E208" i="63"/>
  <c r="D208" i="63"/>
  <c r="C208" i="63"/>
  <c r="K207" i="63"/>
  <c r="J207" i="63"/>
  <c r="I207" i="63"/>
  <c r="H207" i="63"/>
  <c r="G207" i="63"/>
  <c r="E207" i="63"/>
  <c r="D207" i="63"/>
  <c r="C207" i="63"/>
  <c r="K206" i="63"/>
  <c r="J206" i="63"/>
  <c r="I206" i="63"/>
  <c r="H206" i="63"/>
  <c r="G206" i="63"/>
  <c r="E206" i="63"/>
  <c r="D206" i="63"/>
  <c r="C206" i="63"/>
  <c r="K205" i="63"/>
  <c r="J205" i="63"/>
  <c r="I205" i="63"/>
  <c r="H205" i="63"/>
  <c r="G205" i="63"/>
  <c r="E205" i="63"/>
  <c r="D205" i="63"/>
  <c r="C205" i="63"/>
  <c r="K204" i="63"/>
  <c r="J204" i="63"/>
  <c r="I204" i="63"/>
  <c r="H204" i="63"/>
  <c r="G204" i="63"/>
  <c r="E204" i="63"/>
  <c r="D204" i="63"/>
  <c r="C204" i="63"/>
  <c r="K203" i="63"/>
  <c r="J203" i="63"/>
  <c r="I203" i="63"/>
  <c r="H203" i="63"/>
  <c r="G203" i="63"/>
  <c r="E203" i="63"/>
  <c r="D203" i="63"/>
  <c r="C203" i="63"/>
  <c r="K202" i="63"/>
  <c r="J202" i="63"/>
  <c r="I202" i="63"/>
  <c r="H202" i="63"/>
  <c r="G202" i="63"/>
  <c r="E202" i="63"/>
  <c r="D202" i="63"/>
  <c r="C202" i="63"/>
  <c r="K201" i="63"/>
  <c r="J201" i="63"/>
  <c r="I201" i="63"/>
  <c r="H201" i="63"/>
  <c r="G201" i="63"/>
  <c r="E201" i="63"/>
  <c r="D201" i="63"/>
  <c r="C201" i="63"/>
  <c r="K200" i="63"/>
  <c r="J200" i="63"/>
  <c r="I200" i="63"/>
  <c r="H200" i="63"/>
  <c r="G200" i="63"/>
  <c r="E200" i="63"/>
  <c r="D200" i="63"/>
  <c r="C200" i="63"/>
  <c r="K199" i="63"/>
  <c r="J199" i="63"/>
  <c r="I199" i="63"/>
  <c r="H199" i="63"/>
  <c r="G199" i="63"/>
  <c r="E199" i="63"/>
  <c r="D199" i="63"/>
  <c r="C199" i="63"/>
  <c r="K198" i="63"/>
  <c r="J198" i="63"/>
  <c r="I198" i="63"/>
  <c r="H198" i="63"/>
  <c r="G198" i="63"/>
  <c r="E198" i="63"/>
  <c r="D198" i="63"/>
  <c r="C198" i="63"/>
  <c r="K197" i="63"/>
  <c r="J197" i="63"/>
  <c r="I197" i="63"/>
  <c r="H197" i="63"/>
  <c r="G197" i="63"/>
  <c r="E197" i="63"/>
  <c r="D197" i="63"/>
  <c r="C197" i="63"/>
  <c r="K196" i="63"/>
  <c r="J196" i="63"/>
  <c r="I196" i="63"/>
  <c r="H196" i="63"/>
  <c r="G196" i="63"/>
  <c r="E196" i="63"/>
  <c r="D196" i="63"/>
  <c r="C196" i="63"/>
  <c r="K195" i="63"/>
  <c r="J195" i="63"/>
  <c r="I195" i="63"/>
  <c r="H195" i="63"/>
  <c r="G195" i="63"/>
  <c r="E195" i="63"/>
  <c r="D195" i="63"/>
  <c r="C195" i="63"/>
  <c r="K194" i="63"/>
  <c r="J194" i="63"/>
  <c r="I194" i="63"/>
  <c r="H194" i="63"/>
  <c r="G194" i="63"/>
  <c r="E194" i="63"/>
  <c r="D194" i="63"/>
  <c r="C194" i="63"/>
  <c r="K193" i="63"/>
  <c r="J193" i="63"/>
  <c r="I193" i="63"/>
  <c r="H193" i="63"/>
  <c r="G193" i="63"/>
  <c r="E193" i="63"/>
  <c r="D193" i="63"/>
  <c r="C193" i="63"/>
  <c r="K192" i="63"/>
  <c r="J192" i="63"/>
  <c r="I192" i="63"/>
  <c r="H192" i="63"/>
  <c r="G192" i="63"/>
  <c r="E192" i="63"/>
  <c r="D192" i="63"/>
  <c r="C192" i="63"/>
  <c r="K191" i="63"/>
  <c r="J191" i="63"/>
  <c r="I191" i="63"/>
  <c r="H191" i="63"/>
  <c r="G191" i="63"/>
  <c r="E191" i="63"/>
  <c r="D191" i="63"/>
  <c r="C191" i="63"/>
  <c r="K190" i="63"/>
  <c r="J190" i="63"/>
  <c r="I190" i="63"/>
  <c r="H190" i="63"/>
  <c r="G190" i="63"/>
  <c r="E190" i="63"/>
  <c r="D190" i="63"/>
  <c r="C190" i="63"/>
  <c r="K189" i="63"/>
  <c r="J189" i="63"/>
  <c r="I189" i="63"/>
  <c r="H189" i="63"/>
  <c r="G189" i="63"/>
  <c r="E189" i="63"/>
  <c r="D189" i="63"/>
  <c r="C189" i="63"/>
  <c r="K188" i="63"/>
  <c r="J188" i="63"/>
  <c r="I188" i="63"/>
  <c r="H188" i="63"/>
  <c r="G188" i="63"/>
  <c r="E188" i="63"/>
  <c r="D188" i="63"/>
  <c r="C188" i="63"/>
  <c r="K187" i="63"/>
  <c r="J187" i="63"/>
  <c r="I187" i="63"/>
  <c r="H187" i="63"/>
  <c r="G187" i="63"/>
  <c r="E187" i="63"/>
  <c r="D187" i="63"/>
  <c r="C187" i="63"/>
  <c r="K186" i="63"/>
  <c r="J186" i="63"/>
  <c r="I186" i="63"/>
  <c r="H186" i="63"/>
  <c r="G186" i="63"/>
  <c r="E186" i="63"/>
  <c r="D186" i="63"/>
  <c r="C186" i="63"/>
  <c r="K185" i="63"/>
  <c r="J185" i="63"/>
  <c r="I185" i="63"/>
  <c r="H185" i="63"/>
  <c r="G185" i="63"/>
  <c r="E185" i="63"/>
  <c r="D185" i="63"/>
  <c r="C185" i="63"/>
  <c r="K184" i="63"/>
  <c r="J184" i="63"/>
  <c r="I184" i="63"/>
  <c r="H184" i="63"/>
  <c r="G184" i="63"/>
  <c r="E184" i="63"/>
  <c r="D184" i="63"/>
  <c r="C184" i="63"/>
  <c r="K183" i="63"/>
  <c r="J183" i="63"/>
  <c r="I183" i="63"/>
  <c r="H183" i="63"/>
  <c r="G183" i="63"/>
  <c r="E183" i="63"/>
  <c r="D183" i="63"/>
  <c r="C183" i="63"/>
  <c r="K182" i="63"/>
  <c r="J182" i="63"/>
  <c r="I182" i="63"/>
  <c r="H182" i="63"/>
  <c r="G182" i="63"/>
  <c r="E182" i="63"/>
  <c r="D182" i="63"/>
  <c r="C182" i="63"/>
  <c r="K181" i="63"/>
  <c r="J181" i="63"/>
  <c r="I181" i="63"/>
  <c r="H181" i="63"/>
  <c r="G181" i="63"/>
  <c r="E181" i="63"/>
  <c r="D181" i="63"/>
  <c r="C181" i="63"/>
  <c r="K180" i="63"/>
  <c r="J180" i="63"/>
  <c r="I180" i="63"/>
  <c r="H180" i="63"/>
  <c r="G180" i="63"/>
  <c r="E180" i="63"/>
  <c r="D180" i="63"/>
  <c r="C180" i="63"/>
  <c r="K179" i="63"/>
  <c r="J179" i="63"/>
  <c r="I179" i="63"/>
  <c r="H179" i="63"/>
  <c r="G179" i="63"/>
  <c r="E179" i="63"/>
  <c r="D179" i="63"/>
  <c r="C179" i="63"/>
  <c r="K178" i="63"/>
  <c r="J178" i="63"/>
  <c r="I178" i="63"/>
  <c r="H178" i="63"/>
  <c r="G178" i="63"/>
  <c r="E178" i="63"/>
  <c r="D178" i="63"/>
  <c r="C178" i="63"/>
  <c r="K177" i="63"/>
  <c r="J177" i="63"/>
  <c r="I177" i="63"/>
  <c r="H177" i="63"/>
  <c r="G177" i="63"/>
  <c r="E177" i="63"/>
  <c r="D177" i="63"/>
  <c r="C177" i="63"/>
  <c r="K176" i="63"/>
  <c r="J176" i="63"/>
  <c r="I176" i="63"/>
  <c r="H176" i="63"/>
  <c r="G176" i="63"/>
  <c r="E176" i="63"/>
  <c r="D176" i="63"/>
  <c r="C176" i="63"/>
  <c r="K175" i="63"/>
  <c r="J175" i="63"/>
  <c r="I175" i="63"/>
  <c r="H175" i="63"/>
  <c r="G175" i="63"/>
  <c r="E175" i="63"/>
  <c r="D175" i="63"/>
  <c r="C175" i="63"/>
  <c r="K174" i="63"/>
  <c r="J174" i="63"/>
  <c r="I174" i="63"/>
  <c r="H174" i="63"/>
  <c r="G174" i="63"/>
  <c r="E174" i="63"/>
  <c r="D174" i="63"/>
  <c r="C174" i="63"/>
  <c r="K173" i="63"/>
  <c r="J173" i="63"/>
  <c r="I173" i="63"/>
  <c r="H173" i="63"/>
  <c r="G173" i="63"/>
  <c r="E173" i="63"/>
  <c r="D173" i="63"/>
  <c r="C173" i="63"/>
  <c r="K172" i="63"/>
  <c r="J172" i="63"/>
  <c r="I172" i="63"/>
  <c r="H172" i="63"/>
  <c r="G172" i="63"/>
  <c r="E172" i="63"/>
  <c r="D172" i="63"/>
  <c r="C172" i="63"/>
  <c r="K171" i="63"/>
  <c r="J171" i="63"/>
  <c r="I171" i="63"/>
  <c r="H171" i="63"/>
  <c r="G171" i="63"/>
  <c r="E171" i="63"/>
  <c r="D171" i="63"/>
  <c r="C171" i="63"/>
  <c r="K170" i="63"/>
  <c r="J170" i="63"/>
  <c r="I170" i="63"/>
  <c r="H170" i="63"/>
  <c r="G170" i="63"/>
  <c r="E170" i="63"/>
  <c r="D170" i="63"/>
  <c r="C170" i="63"/>
  <c r="K169" i="63"/>
  <c r="J169" i="63"/>
  <c r="I169" i="63"/>
  <c r="H169" i="63"/>
  <c r="G169" i="63"/>
  <c r="E169" i="63"/>
  <c r="D169" i="63"/>
  <c r="C169" i="63"/>
  <c r="K168" i="63"/>
  <c r="J168" i="63"/>
  <c r="I168" i="63"/>
  <c r="H168" i="63"/>
  <c r="G168" i="63"/>
  <c r="E168" i="63"/>
  <c r="D168" i="63"/>
  <c r="C168" i="63"/>
  <c r="K167" i="63"/>
  <c r="J167" i="63"/>
  <c r="I167" i="63"/>
  <c r="H167" i="63"/>
  <c r="G167" i="63"/>
  <c r="E167" i="63"/>
  <c r="D167" i="63"/>
  <c r="C167" i="63"/>
  <c r="K166" i="63"/>
  <c r="J166" i="63"/>
  <c r="I166" i="63"/>
  <c r="H166" i="63"/>
  <c r="G166" i="63"/>
  <c r="E166" i="63"/>
  <c r="D166" i="63"/>
  <c r="C166" i="63"/>
  <c r="K165" i="63"/>
  <c r="J165" i="63"/>
  <c r="I165" i="63"/>
  <c r="H165" i="63"/>
  <c r="G165" i="63"/>
  <c r="E165" i="63"/>
  <c r="D165" i="63"/>
  <c r="C165" i="63"/>
  <c r="K164" i="63"/>
  <c r="J164" i="63"/>
  <c r="I164" i="63"/>
  <c r="H164" i="63"/>
  <c r="G164" i="63"/>
  <c r="E164" i="63"/>
  <c r="D164" i="63"/>
  <c r="C164" i="63"/>
  <c r="K163" i="63"/>
  <c r="J163" i="63"/>
  <c r="I163" i="63"/>
  <c r="H163" i="63"/>
  <c r="G163" i="63"/>
  <c r="E163" i="63"/>
  <c r="D163" i="63"/>
  <c r="C163" i="63"/>
  <c r="K162" i="63"/>
  <c r="J162" i="63"/>
  <c r="I162" i="63"/>
  <c r="H162" i="63"/>
  <c r="G162" i="63"/>
  <c r="E162" i="63"/>
  <c r="D162" i="63"/>
  <c r="C162" i="63"/>
  <c r="K161" i="63"/>
  <c r="J161" i="63"/>
  <c r="I161" i="63"/>
  <c r="H161" i="63"/>
  <c r="G161" i="63"/>
  <c r="E161" i="63"/>
  <c r="D161" i="63"/>
  <c r="C161" i="63"/>
  <c r="K160" i="63"/>
  <c r="J160" i="63"/>
  <c r="I160" i="63"/>
  <c r="H160" i="63"/>
  <c r="G160" i="63"/>
  <c r="E160" i="63"/>
  <c r="D160" i="63"/>
  <c r="C160" i="63"/>
  <c r="K159" i="63"/>
  <c r="J159" i="63"/>
  <c r="I159" i="63"/>
  <c r="H159" i="63"/>
  <c r="G159" i="63"/>
  <c r="E159" i="63"/>
  <c r="D159" i="63"/>
  <c r="C159" i="63"/>
  <c r="K158" i="63"/>
  <c r="J158" i="63"/>
  <c r="I158" i="63"/>
  <c r="H158" i="63"/>
  <c r="G158" i="63"/>
  <c r="E158" i="63"/>
  <c r="D158" i="63"/>
  <c r="C158" i="63"/>
  <c r="K157" i="63"/>
  <c r="J157" i="63"/>
  <c r="I157" i="63"/>
  <c r="H157" i="63"/>
  <c r="G157" i="63"/>
  <c r="E157" i="63"/>
  <c r="D157" i="63"/>
  <c r="C157" i="63"/>
  <c r="K156" i="63"/>
  <c r="J156" i="63"/>
  <c r="I156" i="63"/>
  <c r="H156" i="63"/>
  <c r="G156" i="63"/>
  <c r="E156" i="63"/>
  <c r="D156" i="63"/>
  <c r="C156" i="63"/>
  <c r="K155" i="63"/>
  <c r="J155" i="63"/>
  <c r="I155" i="63"/>
  <c r="H155" i="63"/>
  <c r="G155" i="63"/>
  <c r="E155" i="63"/>
  <c r="D155" i="63"/>
  <c r="C155" i="63"/>
  <c r="K154" i="63"/>
  <c r="J154" i="63"/>
  <c r="I154" i="63"/>
  <c r="H154" i="63"/>
  <c r="G154" i="63"/>
  <c r="E154" i="63"/>
  <c r="D154" i="63"/>
  <c r="C154" i="63"/>
  <c r="K153" i="63"/>
  <c r="J153" i="63"/>
  <c r="I153" i="63"/>
  <c r="H153" i="63"/>
  <c r="G153" i="63"/>
  <c r="E153" i="63"/>
  <c r="D153" i="63"/>
  <c r="C153" i="63"/>
  <c r="K152" i="63"/>
  <c r="J152" i="63"/>
  <c r="I152" i="63"/>
  <c r="H152" i="63"/>
  <c r="G152" i="63"/>
  <c r="E152" i="63"/>
  <c r="D152" i="63"/>
  <c r="C152" i="63"/>
  <c r="K151" i="63"/>
  <c r="J151" i="63"/>
  <c r="I151" i="63"/>
  <c r="H151" i="63"/>
  <c r="G151" i="63"/>
  <c r="E151" i="63"/>
  <c r="D151" i="63"/>
  <c r="C151" i="63"/>
  <c r="K150" i="63"/>
  <c r="J150" i="63"/>
  <c r="I150" i="63"/>
  <c r="H150" i="63"/>
  <c r="G150" i="63"/>
  <c r="E150" i="63"/>
  <c r="D150" i="63"/>
  <c r="C150" i="63"/>
  <c r="K149" i="63"/>
  <c r="J149" i="63"/>
  <c r="I149" i="63"/>
  <c r="H149" i="63"/>
  <c r="G149" i="63"/>
  <c r="E149" i="63"/>
  <c r="D149" i="63"/>
  <c r="C149" i="63"/>
  <c r="K148" i="63"/>
  <c r="J148" i="63"/>
  <c r="I148" i="63"/>
  <c r="H148" i="63"/>
  <c r="G148" i="63"/>
  <c r="E148" i="63"/>
  <c r="D148" i="63"/>
  <c r="C148" i="63"/>
  <c r="K147" i="63"/>
  <c r="J147" i="63"/>
  <c r="I147" i="63"/>
  <c r="H147" i="63"/>
  <c r="G147" i="63"/>
  <c r="E147" i="63"/>
  <c r="D147" i="63"/>
  <c r="C147" i="63"/>
  <c r="K146" i="63"/>
  <c r="J146" i="63"/>
  <c r="I146" i="63"/>
  <c r="H146" i="63"/>
  <c r="G146" i="63"/>
  <c r="E146" i="63"/>
  <c r="D146" i="63"/>
  <c r="C146" i="63"/>
  <c r="K145" i="63"/>
  <c r="J145" i="63"/>
  <c r="I145" i="63"/>
  <c r="H145" i="63"/>
  <c r="G145" i="63"/>
  <c r="E145" i="63"/>
  <c r="D145" i="63"/>
  <c r="C145" i="63"/>
  <c r="K144" i="63"/>
  <c r="J144" i="63"/>
  <c r="I144" i="63"/>
  <c r="H144" i="63"/>
  <c r="G144" i="63"/>
  <c r="E144" i="63"/>
  <c r="D144" i="63"/>
  <c r="C144" i="63"/>
  <c r="K143" i="63"/>
  <c r="J143" i="63"/>
  <c r="I143" i="63"/>
  <c r="H143" i="63"/>
  <c r="G143" i="63"/>
  <c r="E143" i="63"/>
  <c r="D143" i="63"/>
  <c r="C143" i="63"/>
  <c r="K142" i="63"/>
  <c r="J142" i="63"/>
  <c r="I142" i="63"/>
  <c r="H142" i="63"/>
  <c r="G142" i="63"/>
  <c r="E142" i="63"/>
  <c r="D142" i="63"/>
  <c r="C142" i="63"/>
  <c r="K141" i="63"/>
  <c r="J141" i="63"/>
  <c r="I141" i="63"/>
  <c r="H141" i="63"/>
  <c r="G141" i="63"/>
  <c r="E141" i="63"/>
  <c r="D141" i="63"/>
  <c r="C141" i="63"/>
  <c r="K140" i="63"/>
  <c r="J140" i="63"/>
  <c r="I140" i="63"/>
  <c r="H140" i="63"/>
  <c r="G140" i="63"/>
  <c r="E140" i="63"/>
  <c r="D140" i="63"/>
  <c r="C140" i="63"/>
  <c r="K139" i="63"/>
  <c r="J139" i="63"/>
  <c r="I139" i="63"/>
  <c r="H139" i="63"/>
  <c r="G139" i="63"/>
  <c r="E139" i="63"/>
  <c r="D139" i="63"/>
  <c r="C139" i="63"/>
  <c r="K138" i="63"/>
  <c r="J138" i="63"/>
  <c r="I138" i="63"/>
  <c r="H138" i="63"/>
  <c r="G138" i="63"/>
  <c r="E138" i="63"/>
  <c r="D138" i="63"/>
  <c r="C138" i="63"/>
  <c r="K137" i="63"/>
  <c r="J137" i="63"/>
  <c r="I137" i="63"/>
  <c r="H137" i="63"/>
  <c r="G137" i="63"/>
  <c r="E137" i="63"/>
  <c r="D137" i="63"/>
  <c r="C137" i="63"/>
  <c r="K136" i="63"/>
  <c r="J136" i="63"/>
  <c r="I136" i="63"/>
  <c r="H136" i="63"/>
  <c r="G136" i="63"/>
  <c r="E136" i="63"/>
  <c r="D136" i="63"/>
  <c r="C136" i="63"/>
  <c r="K135" i="63"/>
  <c r="J135" i="63"/>
  <c r="I135" i="63"/>
  <c r="H135" i="63"/>
  <c r="G135" i="63"/>
  <c r="E135" i="63"/>
  <c r="D135" i="63"/>
  <c r="C135" i="63"/>
  <c r="K134" i="63"/>
  <c r="J134" i="63"/>
  <c r="I134" i="63"/>
  <c r="H134" i="63"/>
  <c r="G134" i="63"/>
  <c r="E134" i="63"/>
  <c r="D134" i="63"/>
  <c r="C134" i="63"/>
  <c r="K133" i="63"/>
  <c r="J133" i="63"/>
  <c r="I133" i="63"/>
  <c r="H133" i="63"/>
  <c r="G133" i="63"/>
  <c r="E133" i="63"/>
  <c r="D133" i="63"/>
  <c r="C133" i="63"/>
  <c r="K132" i="63"/>
  <c r="J132" i="63"/>
  <c r="I132" i="63"/>
  <c r="H132" i="63"/>
  <c r="G132" i="63"/>
  <c r="E132" i="63"/>
  <c r="D132" i="63"/>
  <c r="C132" i="63"/>
  <c r="K131" i="63"/>
  <c r="J131" i="63"/>
  <c r="I131" i="63"/>
  <c r="H131" i="63"/>
  <c r="G131" i="63"/>
  <c r="E131" i="63"/>
  <c r="D131" i="63"/>
  <c r="C131" i="63"/>
  <c r="K130" i="63"/>
  <c r="J130" i="63"/>
  <c r="I130" i="63"/>
  <c r="H130" i="63"/>
  <c r="G130" i="63"/>
  <c r="E130" i="63"/>
  <c r="D130" i="63"/>
  <c r="C130" i="63"/>
  <c r="K129" i="63"/>
  <c r="J129" i="63"/>
  <c r="I129" i="63"/>
  <c r="H129" i="63"/>
  <c r="G129" i="63"/>
  <c r="E129" i="63"/>
  <c r="D129" i="63"/>
  <c r="C129" i="63"/>
  <c r="K128" i="63"/>
  <c r="J128" i="63"/>
  <c r="I128" i="63"/>
  <c r="H128" i="63"/>
  <c r="G128" i="63"/>
  <c r="E128" i="63"/>
  <c r="D128" i="63"/>
  <c r="C128" i="63"/>
  <c r="K127" i="63"/>
  <c r="J127" i="63"/>
  <c r="I127" i="63"/>
  <c r="H127" i="63"/>
  <c r="G127" i="63"/>
  <c r="E127" i="63"/>
  <c r="D127" i="63"/>
  <c r="C127" i="63"/>
  <c r="K126" i="63"/>
  <c r="J126" i="63"/>
  <c r="I126" i="63"/>
  <c r="H126" i="63"/>
  <c r="G126" i="63"/>
  <c r="E126" i="63"/>
  <c r="D126" i="63"/>
  <c r="C126" i="63"/>
  <c r="K125" i="63"/>
  <c r="J125" i="63"/>
  <c r="I125" i="63"/>
  <c r="H125" i="63"/>
  <c r="G125" i="63"/>
  <c r="E125" i="63"/>
  <c r="D125" i="63"/>
  <c r="C125" i="63"/>
  <c r="K124" i="63"/>
  <c r="J124" i="63"/>
  <c r="I124" i="63"/>
  <c r="H124" i="63"/>
  <c r="G124" i="63"/>
  <c r="E124" i="63"/>
  <c r="D124" i="63"/>
  <c r="C124" i="63"/>
  <c r="K123" i="63"/>
  <c r="J123" i="63"/>
  <c r="I123" i="63"/>
  <c r="H123" i="63"/>
  <c r="G123" i="63"/>
  <c r="E123" i="63"/>
  <c r="D123" i="63"/>
  <c r="C123" i="63"/>
  <c r="K122" i="63"/>
  <c r="J122" i="63"/>
  <c r="I122" i="63"/>
  <c r="H122" i="63"/>
  <c r="G122" i="63"/>
  <c r="E122" i="63"/>
  <c r="D122" i="63"/>
  <c r="C122" i="63"/>
  <c r="K121" i="63"/>
  <c r="J121" i="63"/>
  <c r="I121" i="63"/>
  <c r="H121" i="63"/>
  <c r="G121" i="63"/>
  <c r="E121" i="63"/>
  <c r="D121" i="63"/>
  <c r="C121" i="63"/>
  <c r="K120" i="63"/>
  <c r="J120" i="63"/>
  <c r="I120" i="63"/>
  <c r="H120" i="63"/>
  <c r="G120" i="63"/>
  <c r="E120" i="63"/>
  <c r="D120" i="63"/>
  <c r="C120" i="63"/>
  <c r="K119" i="63"/>
  <c r="J119" i="63"/>
  <c r="I119" i="63"/>
  <c r="H119" i="63"/>
  <c r="G119" i="63"/>
  <c r="E119" i="63"/>
  <c r="D119" i="63"/>
  <c r="C119" i="63"/>
  <c r="K118" i="63"/>
  <c r="J118" i="63"/>
  <c r="I118" i="63"/>
  <c r="H118" i="63"/>
  <c r="G118" i="63"/>
  <c r="E118" i="63"/>
  <c r="D118" i="63"/>
  <c r="C118" i="63"/>
  <c r="K117" i="63"/>
  <c r="J117" i="63"/>
  <c r="I117" i="63"/>
  <c r="H117" i="63"/>
  <c r="G117" i="63"/>
  <c r="E117" i="63"/>
  <c r="D117" i="63"/>
  <c r="C117" i="63"/>
  <c r="K116" i="63"/>
  <c r="J116" i="63"/>
  <c r="I116" i="63"/>
  <c r="H116" i="63"/>
  <c r="G116" i="63"/>
  <c r="E116" i="63"/>
  <c r="D116" i="63"/>
  <c r="C116" i="63"/>
  <c r="K115" i="63"/>
  <c r="J115" i="63"/>
  <c r="I115" i="63"/>
  <c r="H115" i="63"/>
  <c r="G115" i="63"/>
  <c r="E115" i="63"/>
  <c r="D115" i="63"/>
  <c r="C115" i="63"/>
  <c r="K114" i="63"/>
  <c r="J114" i="63"/>
  <c r="I114" i="63"/>
  <c r="H114" i="63"/>
  <c r="G114" i="63"/>
  <c r="E114" i="63"/>
  <c r="D114" i="63"/>
  <c r="C114" i="63"/>
  <c r="K113" i="63"/>
  <c r="J113" i="63"/>
  <c r="I113" i="63"/>
  <c r="H113" i="63"/>
  <c r="G113" i="63"/>
  <c r="E113" i="63"/>
  <c r="D113" i="63"/>
  <c r="C113" i="63"/>
  <c r="K112" i="63"/>
  <c r="J112" i="63"/>
  <c r="I112" i="63"/>
  <c r="H112" i="63"/>
  <c r="G112" i="63"/>
  <c r="E112" i="63"/>
  <c r="D112" i="63"/>
  <c r="C112" i="63"/>
  <c r="K111" i="63"/>
  <c r="J111" i="63"/>
  <c r="I111" i="63"/>
  <c r="H111" i="63"/>
  <c r="G111" i="63"/>
  <c r="E111" i="63"/>
  <c r="D111" i="63"/>
  <c r="C111" i="63"/>
  <c r="K110" i="63"/>
  <c r="J110" i="63"/>
  <c r="I110" i="63"/>
  <c r="H110" i="63"/>
  <c r="G110" i="63"/>
  <c r="E110" i="63"/>
  <c r="D110" i="63"/>
  <c r="C110" i="63"/>
  <c r="K109" i="63"/>
  <c r="J109" i="63"/>
  <c r="I109" i="63"/>
  <c r="H109" i="63"/>
  <c r="G109" i="63"/>
  <c r="E109" i="63"/>
  <c r="D109" i="63"/>
  <c r="C109" i="63"/>
  <c r="K108" i="63"/>
  <c r="J108" i="63"/>
  <c r="I108" i="63"/>
  <c r="H108" i="63"/>
  <c r="G108" i="63"/>
  <c r="E108" i="63"/>
  <c r="D108" i="63"/>
  <c r="C108" i="63"/>
  <c r="K107" i="63"/>
  <c r="J107" i="63"/>
  <c r="I107" i="63"/>
  <c r="H107" i="63"/>
  <c r="G107" i="63"/>
  <c r="E107" i="63"/>
  <c r="D107" i="63"/>
  <c r="C107" i="63"/>
  <c r="K106" i="63"/>
  <c r="J106" i="63"/>
  <c r="I106" i="63"/>
  <c r="H106" i="63"/>
  <c r="G106" i="63"/>
  <c r="E106" i="63"/>
  <c r="D106" i="63"/>
  <c r="C106" i="63"/>
  <c r="K105" i="63"/>
  <c r="J105" i="63"/>
  <c r="I105" i="63"/>
  <c r="H105" i="63"/>
  <c r="G105" i="63"/>
  <c r="E105" i="63"/>
  <c r="D105" i="63"/>
  <c r="C105" i="63"/>
  <c r="K104" i="63"/>
  <c r="J104" i="63"/>
  <c r="I104" i="63"/>
  <c r="H104" i="63"/>
  <c r="G104" i="63"/>
  <c r="E104" i="63"/>
  <c r="D104" i="63"/>
  <c r="C104" i="63"/>
  <c r="K103" i="63"/>
  <c r="J103" i="63"/>
  <c r="I103" i="63"/>
  <c r="H103" i="63"/>
  <c r="G103" i="63"/>
  <c r="E103" i="63"/>
  <c r="D103" i="63"/>
  <c r="C103" i="63"/>
  <c r="K102" i="63"/>
  <c r="J102" i="63"/>
  <c r="I102" i="63"/>
  <c r="H102" i="63"/>
  <c r="G102" i="63"/>
  <c r="E102" i="63"/>
  <c r="D102" i="63"/>
  <c r="C102" i="63"/>
  <c r="K101" i="63"/>
  <c r="J101" i="63"/>
  <c r="I101" i="63"/>
  <c r="H101" i="63"/>
  <c r="G101" i="63"/>
  <c r="E101" i="63"/>
  <c r="D101" i="63"/>
  <c r="C101" i="63"/>
  <c r="K100" i="63"/>
  <c r="J100" i="63"/>
  <c r="I100" i="63"/>
  <c r="H100" i="63"/>
  <c r="G100" i="63"/>
  <c r="E100" i="63"/>
  <c r="D100" i="63"/>
  <c r="C100" i="63"/>
  <c r="K99" i="63"/>
  <c r="J99" i="63"/>
  <c r="I99" i="63"/>
  <c r="H99" i="63"/>
  <c r="G99" i="63"/>
  <c r="E99" i="63"/>
  <c r="D99" i="63"/>
  <c r="C99" i="63"/>
  <c r="K98" i="63"/>
  <c r="J98" i="63"/>
  <c r="I98" i="63"/>
  <c r="H98" i="63"/>
  <c r="G98" i="63"/>
  <c r="E98" i="63"/>
  <c r="D98" i="63"/>
  <c r="C98" i="63"/>
  <c r="K97" i="63"/>
  <c r="J97" i="63"/>
  <c r="I97" i="63"/>
  <c r="H97" i="63"/>
  <c r="G97" i="63"/>
  <c r="E97" i="63"/>
  <c r="D97" i="63"/>
  <c r="C97" i="63"/>
  <c r="K96" i="63"/>
  <c r="J96" i="63"/>
  <c r="I96" i="63"/>
  <c r="H96" i="63"/>
  <c r="G96" i="63"/>
  <c r="E96" i="63"/>
  <c r="D96" i="63"/>
  <c r="C96" i="63"/>
  <c r="K95" i="63"/>
  <c r="J95" i="63"/>
  <c r="I95" i="63"/>
  <c r="H95" i="63"/>
  <c r="G95" i="63"/>
  <c r="E95" i="63"/>
  <c r="D95" i="63"/>
  <c r="C95" i="63"/>
  <c r="K94" i="63"/>
  <c r="J94" i="63"/>
  <c r="I94" i="63"/>
  <c r="H94" i="63"/>
  <c r="G94" i="63"/>
  <c r="E94" i="63"/>
  <c r="D94" i="63"/>
  <c r="C94" i="63"/>
  <c r="K93" i="63"/>
  <c r="J93" i="63"/>
  <c r="I93" i="63"/>
  <c r="H93" i="63"/>
  <c r="G93" i="63"/>
  <c r="E93" i="63"/>
  <c r="D93" i="63"/>
  <c r="C93" i="63"/>
  <c r="K92" i="63"/>
  <c r="J92" i="63"/>
  <c r="I92" i="63"/>
  <c r="H92" i="63"/>
  <c r="G92" i="63"/>
  <c r="E92" i="63"/>
  <c r="D92" i="63"/>
  <c r="C92" i="63"/>
  <c r="K91" i="63"/>
  <c r="J91" i="63"/>
  <c r="I91" i="63"/>
  <c r="H91" i="63"/>
  <c r="G91" i="63"/>
  <c r="E91" i="63"/>
  <c r="D91" i="63"/>
  <c r="C91" i="63"/>
  <c r="K90" i="63"/>
  <c r="J90" i="63"/>
  <c r="I90" i="63"/>
  <c r="H90" i="63"/>
  <c r="G90" i="63"/>
  <c r="E90" i="63"/>
  <c r="D90" i="63"/>
  <c r="C90" i="63"/>
  <c r="K89" i="63"/>
  <c r="J89" i="63"/>
  <c r="I89" i="63"/>
  <c r="H89" i="63"/>
  <c r="G89" i="63"/>
  <c r="E89" i="63"/>
  <c r="D89" i="63"/>
  <c r="C89" i="63"/>
  <c r="K88" i="63"/>
  <c r="J88" i="63"/>
  <c r="I88" i="63"/>
  <c r="H88" i="63"/>
  <c r="G88" i="63"/>
  <c r="E88" i="63"/>
  <c r="D88" i="63"/>
  <c r="C88" i="63"/>
  <c r="K87" i="63"/>
  <c r="J87" i="63"/>
  <c r="I87" i="63"/>
  <c r="H87" i="63"/>
  <c r="G87" i="63"/>
  <c r="E87" i="63"/>
  <c r="D87" i="63"/>
  <c r="C87" i="63"/>
  <c r="K86" i="63"/>
  <c r="J86" i="63"/>
  <c r="I86" i="63"/>
  <c r="H86" i="63"/>
  <c r="G86" i="63"/>
  <c r="E86" i="63"/>
  <c r="D86" i="63"/>
  <c r="C86" i="63"/>
  <c r="K85" i="63"/>
  <c r="J85" i="63"/>
  <c r="I85" i="63"/>
  <c r="H85" i="63"/>
  <c r="G85" i="63"/>
  <c r="E85" i="63"/>
  <c r="D85" i="63"/>
  <c r="C85" i="63"/>
  <c r="K84" i="63"/>
  <c r="J84" i="63"/>
  <c r="I84" i="63"/>
  <c r="H84" i="63"/>
  <c r="G84" i="63"/>
  <c r="E84" i="63"/>
  <c r="D84" i="63"/>
  <c r="C84" i="63"/>
  <c r="K83" i="63"/>
  <c r="J83" i="63"/>
  <c r="I83" i="63"/>
  <c r="H83" i="63"/>
  <c r="G83" i="63"/>
  <c r="E83" i="63"/>
  <c r="D83" i="63"/>
  <c r="C83" i="63"/>
  <c r="K82" i="63"/>
  <c r="J82" i="63"/>
  <c r="I82" i="63"/>
  <c r="H82" i="63"/>
  <c r="G82" i="63"/>
  <c r="E82" i="63"/>
  <c r="D82" i="63"/>
  <c r="C82" i="63"/>
  <c r="K81" i="63"/>
  <c r="J81" i="63"/>
  <c r="I81" i="63"/>
  <c r="H81" i="63"/>
  <c r="G81" i="63"/>
  <c r="E81" i="63"/>
  <c r="D81" i="63"/>
  <c r="C81" i="63"/>
  <c r="K80" i="63"/>
  <c r="J80" i="63"/>
  <c r="I80" i="63"/>
  <c r="H80" i="63"/>
  <c r="G80" i="63"/>
  <c r="E80" i="63"/>
  <c r="D80" i="63"/>
  <c r="C80" i="63"/>
  <c r="K79" i="63"/>
  <c r="J79" i="63"/>
  <c r="I79" i="63"/>
  <c r="H79" i="63"/>
  <c r="G79" i="63"/>
  <c r="E79" i="63"/>
  <c r="D79" i="63"/>
  <c r="C79" i="63"/>
  <c r="K78" i="63"/>
  <c r="J78" i="63"/>
  <c r="I78" i="63"/>
  <c r="H78" i="63"/>
  <c r="G78" i="63"/>
  <c r="E78" i="63"/>
  <c r="D78" i="63"/>
  <c r="C78" i="63"/>
  <c r="K77" i="63"/>
  <c r="J77" i="63"/>
  <c r="I77" i="63"/>
  <c r="H77" i="63"/>
  <c r="G77" i="63"/>
  <c r="E77" i="63"/>
  <c r="D77" i="63"/>
  <c r="C77" i="63"/>
  <c r="K76" i="63"/>
  <c r="J76" i="63"/>
  <c r="I76" i="63"/>
  <c r="H76" i="63"/>
  <c r="G76" i="63"/>
  <c r="E76" i="63"/>
  <c r="D76" i="63"/>
  <c r="C76" i="63"/>
  <c r="K75" i="63"/>
  <c r="J75" i="63"/>
  <c r="I75" i="63"/>
  <c r="H75" i="63"/>
  <c r="G75" i="63"/>
  <c r="E75" i="63"/>
  <c r="D75" i="63"/>
  <c r="C75" i="63"/>
  <c r="K74" i="63"/>
  <c r="J74" i="63"/>
  <c r="I74" i="63"/>
  <c r="H74" i="63"/>
  <c r="G74" i="63"/>
  <c r="E74" i="63"/>
  <c r="D74" i="63"/>
  <c r="C74" i="63"/>
  <c r="K73" i="63"/>
  <c r="J73" i="63"/>
  <c r="I73" i="63"/>
  <c r="H73" i="63"/>
  <c r="G73" i="63"/>
  <c r="E73" i="63"/>
  <c r="D73" i="63"/>
  <c r="C73" i="63"/>
  <c r="K72" i="63"/>
  <c r="J72" i="63"/>
  <c r="I72" i="63"/>
  <c r="H72" i="63"/>
  <c r="G72" i="63"/>
  <c r="E72" i="63"/>
  <c r="D72" i="63"/>
  <c r="C72" i="63"/>
  <c r="K71" i="63"/>
  <c r="J71" i="63"/>
  <c r="I71" i="63"/>
  <c r="H71" i="63"/>
  <c r="G71" i="63"/>
  <c r="E71" i="63"/>
  <c r="D71" i="63"/>
  <c r="C71" i="63"/>
  <c r="K70" i="63"/>
  <c r="J70" i="63"/>
  <c r="I70" i="63"/>
  <c r="H70" i="63"/>
  <c r="G70" i="63"/>
  <c r="E70" i="63"/>
  <c r="D70" i="63"/>
  <c r="C70" i="63"/>
  <c r="K69" i="63"/>
  <c r="J69" i="63"/>
  <c r="I69" i="63"/>
  <c r="H69" i="63"/>
  <c r="G69" i="63"/>
  <c r="E69" i="63"/>
  <c r="D69" i="63"/>
  <c r="C69" i="63"/>
  <c r="K68" i="63"/>
  <c r="J68" i="63"/>
  <c r="I68" i="63"/>
  <c r="H68" i="63"/>
  <c r="G68" i="63"/>
  <c r="E68" i="63"/>
  <c r="D68" i="63"/>
  <c r="C68" i="63"/>
  <c r="K67" i="63"/>
  <c r="J67" i="63"/>
  <c r="I67" i="63"/>
  <c r="H67" i="63"/>
  <c r="G67" i="63"/>
  <c r="E67" i="63"/>
  <c r="D67" i="63"/>
  <c r="C67" i="63"/>
  <c r="K66" i="63"/>
  <c r="J66" i="63"/>
  <c r="I66" i="63"/>
  <c r="H66" i="63"/>
  <c r="G66" i="63"/>
  <c r="E66" i="63"/>
  <c r="D66" i="63"/>
  <c r="C66" i="63"/>
  <c r="K65" i="63"/>
  <c r="J65" i="63"/>
  <c r="I65" i="63"/>
  <c r="H65" i="63"/>
  <c r="G65" i="63"/>
  <c r="E65" i="63"/>
  <c r="D65" i="63"/>
  <c r="C65" i="63"/>
  <c r="K64" i="63"/>
  <c r="J64" i="63"/>
  <c r="I64" i="63"/>
  <c r="H64" i="63"/>
  <c r="G64" i="63"/>
  <c r="E64" i="63"/>
  <c r="D64" i="63"/>
  <c r="C64" i="63"/>
  <c r="K63" i="63"/>
  <c r="J63" i="63"/>
  <c r="I63" i="63"/>
  <c r="H63" i="63"/>
  <c r="G63" i="63"/>
  <c r="E63" i="63"/>
  <c r="D63" i="63"/>
  <c r="C63" i="63"/>
  <c r="K62" i="63"/>
  <c r="J62" i="63"/>
  <c r="I62" i="63"/>
  <c r="H62" i="63"/>
  <c r="G62" i="63"/>
  <c r="E62" i="63"/>
  <c r="D62" i="63"/>
  <c r="C62" i="63"/>
  <c r="K61" i="63"/>
  <c r="J61" i="63"/>
  <c r="I61" i="63"/>
  <c r="H61" i="63"/>
  <c r="G61" i="63"/>
  <c r="E61" i="63"/>
  <c r="D61" i="63"/>
  <c r="C61" i="63"/>
  <c r="K60" i="63"/>
  <c r="J60" i="63"/>
  <c r="I60" i="63"/>
  <c r="H60" i="63"/>
  <c r="G60" i="63"/>
  <c r="E60" i="63"/>
  <c r="D60" i="63"/>
  <c r="C60" i="63"/>
  <c r="K59" i="63"/>
  <c r="J59" i="63"/>
  <c r="I59" i="63"/>
  <c r="H59" i="63"/>
  <c r="G59" i="63"/>
  <c r="E59" i="63"/>
  <c r="D59" i="63"/>
  <c r="C59" i="63"/>
  <c r="K58" i="63"/>
  <c r="J58" i="63"/>
  <c r="I58" i="63"/>
  <c r="H58" i="63"/>
  <c r="G58" i="63"/>
  <c r="E58" i="63"/>
  <c r="D58" i="63"/>
  <c r="C58" i="63"/>
  <c r="K57" i="63"/>
  <c r="J57" i="63"/>
  <c r="I57" i="63"/>
  <c r="H57" i="63"/>
  <c r="G57" i="63"/>
  <c r="E57" i="63"/>
  <c r="D57" i="63"/>
  <c r="C57" i="63"/>
  <c r="K56" i="63"/>
  <c r="J56" i="63"/>
  <c r="I56" i="63"/>
  <c r="H56" i="63"/>
  <c r="G56" i="63"/>
  <c r="E56" i="63"/>
  <c r="D56" i="63"/>
  <c r="C56" i="63"/>
  <c r="K55" i="63"/>
  <c r="J55" i="63"/>
  <c r="I55" i="63"/>
  <c r="H55" i="63"/>
  <c r="G55" i="63"/>
  <c r="E55" i="63"/>
  <c r="D55" i="63"/>
  <c r="C55" i="63"/>
  <c r="K54" i="63"/>
  <c r="J54" i="63"/>
  <c r="I54" i="63"/>
  <c r="H54" i="63"/>
  <c r="G54" i="63"/>
  <c r="E54" i="63"/>
  <c r="D54" i="63"/>
  <c r="C54" i="63"/>
  <c r="K53" i="63"/>
  <c r="J53" i="63"/>
  <c r="I53" i="63"/>
  <c r="H53" i="63"/>
  <c r="G53" i="63"/>
  <c r="E53" i="63"/>
  <c r="D53" i="63"/>
  <c r="C53" i="63"/>
  <c r="K52" i="63"/>
  <c r="J52" i="63"/>
  <c r="I52" i="63"/>
  <c r="H52" i="63"/>
  <c r="G52" i="63"/>
  <c r="E52" i="63"/>
  <c r="D52" i="63"/>
  <c r="C52" i="63"/>
  <c r="K51" i="63"/>
  <c r="J51" i="63"/>
  <c r="I51" i="63"/>
  <c r="H51" i="63"/>
  <c r="G51" i="63"/>
  <c r="E51" i="63"/>
  <c r="D51" i="63"/>
  <c r="C51" i="63"/>
  <c r="K50" i="63"/>
  <c r="J50" i="63"/>
  <c r="I50" i="63"/>
  <c r="H50" i="63"/>
  <c r="G50" i="63"/>
  <c r="E50" i="63"/>
  <c r="D50" i="63"/>
  <c r="C50" i="63"/>
  <c r="K49" i="63"/>
  <c r="J49" i="63"/>
  <c r="I49" i="63"/>
  <c r="H49" i="63"/>
  <c r="G49" i="63"/>
  <c r="E49" i="63"/>
  <c r="D49" i="63"/>
  <c r="C49" i="63"/>
  <c r="K48" i="63"/>
  <c r="J48" i="63"/>
  <c r="I48" i="63"/>
  <c r="H48" i="63"/>
  <c r="G48" i="63"/>
  <c r="E48" i="63"/>
  <c r="D48" i="63"/>
  <c r="C48" i="63"/>
  <c r="K47" i="63"/>
  <c r="J47" i="63"/>
  <c r="I47" i="63"/>
  <c r="H47" i="63"/>
  <c r="G47" i="63"/>
  <c r="E47" i="63"/>
  <c r="D47" i="63"/>
  <c r="C47" i="63"/>
  <c r="K46" i="63"/>
  <c r="J46" i="63"/>
  <c r="I46" i="63"/>
  <c r="H46" i="63"/>
  <c r="G46" i="63"/>
  <c r="E46" i="63"/>
  <c r="D46" i="63"/>
  <c r="C46" i="63"/>
  <c r="K45" i="63"/>
  <c r="J45" i="63"/>
  <c r="I45" i="63"/>
  <c r="H45" i="63"/>
  <c r="G45" i="63"/>
  <c r="E45" i="63"/>
  <c r="D45" i="63"/>
  <c r="C45" i="63"/>
  <c r="K44" i="63"/>
  <c r="J44" i="63"/>
  <c r="I44" i="63"/>
  <c r="H44" i="63"/>
  <c r="G44" i="63"/>
  <c r="E44" i="63"/>
  <c r="D44" i="63"/>
  <c r="C44" i="63"/>
  <c r="K43" i="63"/>
  <c r="J43" i="63"/>
  <c r="I43" i="63"/>
  <c r="H43" i="63"/>
  <c r="G43" i="63"/>
  <c r="E43" i="63"/>
  <c r="D43" i="63"/>
  <c r="C43" i="63"/>
  <c r="K42" i="63"/>
  <c r="J42" i="63"/>
  <c r="I42" i="63"/>
  <c r="H42" i="63"/>
  <c r="G42" i="63"/>
  <c r="E42" i="63"/>
  <c r="D42" i="63"/>
  <c r="C42" i="63"/>
  <c r="K41" i="63"/>
  <c r="J41" i="63"/>
  <c r="I41" i="63"/>
  <c r="H41" i="63"/>
  <c r="G41" i="63"/>
  <c r="E41" i="63"/>
  <c r="D41" i="63"/>
  <c r="C41" i="63"/>
  <c r="K40" i="63"/>
  <c r="J40" i="63"/>
  <c r="I40" i="63"/>
  <c r="H40" i="63"/>
  <c r="G40" i="63"/>
  <c r="E40" i="63"/>
  <c r="D40" i="63"/>
  <c r="C40" i="63"/>
  <c r="K39" i="63"/>
  <c r="J39" i="63"/>
  <c r="I39" i="63"/>
  <c r="H39" i="63"/>
  <c r="G39" i="63"/>
  <c r="E39" i="63"/>
  <c r="D39" i="63"/>
  <c r="C39" i="63"/>
  <c r="K38" i="63"/>
  <c r="J38" i="63"/>
  <c r="I38" i="63"/>
  <c r="H38" i="63"/>
  <c r="G38" i="63"/>
  <c r="E38" i="63"/>
  <c r="D38" i="63"/>
  <c r="C38" i="63"/>
  <c r="K37" i="63"/>
  <c r="J37" i="63"/>
  <c r="I37" i="63"/>
  <c r="H37" i="63"/>
  <c r="G37" i="63"/>
  <c r="E37" i="63"/>
  <c r="D37" i="63"/>
  <c r="C37" i="63"/>
  <c r="K36" i="63"/>
  <c r="J36" i="63"/>
  <c r="I36" i="63"/>
  <c r="H36" i="63"/>
  <c r="G36" i="63"/>
  <c r="E36" i="63"/>
  <c r="D36" i="63"/>
  <c r="C36" i="63"/>
  <c r="K35" i="63"/>
  <c r="J35" i="63"/>
  <c r="I35" i="63"/>
  <c r="H35" i="63"/>
  <c r="G35" i="63"/>
  <c r="E35" i="63"/>
  <c r="D35" i="63"/>
  <c r="C35" i="63"/>
  <c r="K34" i="63"/>
  <c r="J34" i="63"/>
  <c r="I34" i="63"/>
  <c r="H34" i="63"/>
  <c r="G34" i="63"/>
  <c r="E34" i="63"/>
  <c r="D34" i="63"/>
  <c r="C34" i="63"/>
  <c r="K33" i="63"/>
  <c r="J33" i="63"/>
  <c r="I33" i="63"/>
  <c r="H33" i="63"/>
  <c r="G33" i="63"/>
  <c r="E33" i="63"/>
  <c r="D33" i="63"/>
  <c r="C33" i="63"/>
  <c r="K32" i="63"/>
  <c r="J32" i="63"/>
  <c r="I32" i="63"/>
  <c r="H32" i="63"/>
  <c r="G32" i="63"/>
  <c r="E32" i="63"/>
  <c r="D32" i="63"/>
  <c r="C32" i="63"/>
  <c r="K31" i="63"/>
  <c r="J31" i="63"/>
  <c r="I31" i="63"/>
  <c r="H31" i="63"/>
  <c r="G31" i="63"/>
  <c r="E31" i="63"/>
  <c r="D31" i="63"/>
  <c r="C31" i="63"/>
  <c r="K30" i="63"/>
  <c r="J30" i="63"/>
  <c r="I30" i="63"/>
  <c r="H30" i="63"/>
  <c r="G30" i="63"/>
  <c r="E30" i="63"/>
  <c r="D30" i="63"/>
  <c r="C30" i="63"/>
  <c r="K29" i="63"/>
  <c r="J29" i="63"/>
  <c r="I29" i="63"/>
  <c r="H29" i="63"/>
  <c r="G29" i="63"/>
  <c r="E29" i="63"/>
  <c r="D29" i="63"/>
  <c r="C29" i="63"/>
  <c r="K28" i="63"/>
  <c r="J28" i="63"/>
  <c r="I28" i="63"/>
  <c r="H28" i="63"/>
  <c r="G28" i="63"/>
  <c r="E28" i="63"/>
  <c r="D28" i="63"/>
  <c r="C28" i="63"/>
  <c r="K27" i="63"/>
  <c r="J27" i="63"/>
  <c r="I27" i="63"/>
  <c r="H27" i="63"/>
  <c r="G27" i="63"/>
  <c r="E27" i="63"/>
  <c r="D27" i="63"/>
  <c r="C27" i="63"/>
  <c r="K26" i="63"/>
  <c r="J26" i="63"/>
  <c r="I26" i="63"/>
  <c r="H26" i="63"/>
  <c r="G26" i="63"/>
  <c r="E26" i="63"/>
  <c r="D26" i="63"/>
  <c r="C2" i="63"/>
  <c r="C26" i="63"/>
  <c r="K25" i="63"/>
  <c r="J25" i="63"/>
  <c r="I25" i="63"/>
  <c r="H25" i="63"/>
  <c r="G25" i="63"/>
  <c r="E25" i="63"/>
  <c r="D25" i="63"/>
  <c r="C25" i="63"/>
  <c r="K24" i="63"/>
  <c r="J24" i="63"/>
  <c r="I24" i="63"/>
  <c r="H24" i="63"/>
  <c r="G24" i="63"/>
  <c r="E24" i="63"/>
  <c r="D24" i="63"/>
  <c r="C24" i="63"/>
  <c r="K23" i="63"/>
  <c r="J23" i="63"/>
  <c r="I23" i="63"/>
  <c r="H23" i="63"/>
  <c r="G23" i="63"/>
  <c r="E23" i="63"/>
  <c r="D23" i="63"/>
  <c r="C23" i="63"/>
  <c r="K22" i="63"/>
  <c r="J22" i="63"/>
  <c r="I22" i="63"/>
  <c r="H22" i="63"/>
  <c r="G22" i="63"/>
  <c r="E22" i="63"/>
  <c r="D22" i="63"/>
  <c r="C22" i="63"/>
  <c r="K21" i="63"/>
  <c r="J21" i="63"/>
  <c r="I21" i="63"/>
  <c r="H21" i="63"/>
  <c r="G21" i="63"/>
  <c r="E21" i="63"/>
  <c r="D21" i="63"/>
  <c r="C21" i="63"/>
  <c r="K20" i="63"/>
  <c r="J20" i="63"/>
  <c r="I20" i="63"/>
  <c r="H20" i="63"/>
  <c r="G20" i="63"/>
  <c r="E20" i="63"/>
  <c r="D20" i="63"/>
  <c r="C20" i="63"/>
  <c r="K19" i="63"/>
  <c r="J19" i="63"/>
  <c r="I19" i="63"/>
  <c r="H19" i="63"/>
  <c r="G19" i="63"/>
  <c r="E19" i="63"/>
  <c r="D19" i="63"/>
  <c r="C19" i="63"/>
  <c r="K18" i="63"/>
  <c r="J18" i="63"/>
  <c r="I18" i="63"/>
  <c r="H18" i="63"/>
  <c r="G18" i="63"/>
  <c r="E18" i="63"/>
  <c r="D18" i="63"/>
  <c r="C18" i="63"/>
  <c r="K17" i="63"/>
  <c r="J17" i="63"/>
  <c r="I17" i="63"/>
  <c r="H17" i="63"/>
  <c r="G17" i="63"/>
  <c r="E17" i="63"/>
  <c r="D17" i="63"/>
  <c r="C17" i="63"/>
  <c r="K16" i="63"/>
  <c r="J16" i="63"/>
  <c r="I16" i="63"/>
  <c r="H16" i="63"/>
  <c r="G16" i="63"/>
  <c r="E16" i="63"/>
  <c r="D16" i="63"/>
  <c r="C16" i="63"/>
  <c r="K15" i="63"/>
  <c r="J15" i="63"/>
  <c r="I15" i="63"/>
  <c r="H15" i="63"/>
  <c r="G15" i="63"/>
  <c r="E15" i="63"/>
  <c r="D15" i="63"/>
  <c r="C15" i="63"/>
  <c r="K14" i="63"/>
  <c r="J14" i="63"/>
  <c r="I14" i="63"/>
  <c r="H14" i="63"/>
  <c r="G14" i="63"/>
  <c r="E14" i="63"/>
  <c r="D14" i="63"/>
  <c r="C14" i="63"/>
  <c r="K13" i="63"/>
  <c r="J13" i="63"/>
  <c r="I13" i="63"/>
  <c r="H13" i="63"/>
  <c r="G13" i="63"/>
  <c r="E13" i="63"/>
  <c r="D13" i="63"/>
  <c r="C13" i="63"/>
  <c r="K12" i="63"/>
  <c r="J12" i="63"/>
  <c r="I12" i="63"/>
  <c r="H12" i="63"/>
  <c r="G12" i="63"/>
  <c r="E12" i="63"/>
  <c r="D12" i="63"/>
  <c r="C12" i="63"/>
  <c r="K11" i="63"/>
  <c r="J11" i="63"/>
  <c r="I11" i="63"/>
  <c r="H11" i="63"/>
  <c r="G11" i="63"/>
  <c r="E11" i="63"/>
  <c r="D11" i="63"/>
  <c r="C11" i="63"/>
  <c r="K10" i="63"/>
  <c r="J10" i="63"/>
  <c r="I10" i="63"/>
  <c r="H10" i="63"/>
  <c r="G10" i="63"/>
  <c r="E10" i="63"/>
  <c r="D10" i="63"/>
  <c r="C10" i="63"/>
  <c r="K9" i="63"/>
  <c r="J9" i="63"/>
  <c r="I9" i="63"/>
  <c r="H9" i="63"/>
  <c r="G9" i="63"/>
  <c r="E9" i="63"/>
  <c r="D9" i="63"/>
  <c r="C9" i="63"/>
  <c r="K8" i="63"/>
  <c r="J8" i="63"/>
  <c r="I8" i="63"/>
  <c r="H8" i="63"/>
  <c r="G8" i="63"/>
  <c r="E8" i="63"/>
  <c r="D8" i="63"/>
  <c r="C8" i="63"/>
  <c r="K7" i="63"/>
  <c r="J7" i="63"/>
  <c r="I7" i="63"/>
  <c r="H7" i="63"/>
  <c r="G7" i="63"/>
  <c r="E7" i="63"/>
  <c r="D7" i="63"/>
  <c r="C7" i="63"/>
  <c r="K6" i="63"/>
  <c r="J6" i="63"/>
  <c r="I6" i="63"/>
  <c r="H6" i="63"/>
  <c r="G6" i="63"/>
  <c r="E6" i="63"/>
  <c r="D6" i="63"/>
  <c r="C6" i="63"/>
  <c r="K5" i="63"/>
  <c r="J5" i="63"/>
  <c r="I5" i="63"/>
  <c r="H5" i="63"/>
  <c r="G5" i="63"/>
  <c r="E5" i="63"/>
  <c r="D5" i="63"/>
  <c r="C5" i="63"/>
  <c r="K4" i="63"/>
  <c r="J4" i="63"/>
  <c r="I4" i="63"/>
  <c r="H4" i="63"/>
  <c r="G4" i="63"/>
  <c r="E4" i="63"/>
  <c r="D4" i="63"/>
  <c r="C4" i="63"/>
  <c r="K3" i="63"/>
  <c r="J3" i="63"/>
  <c r="I3" i="63"/>
  <c r="H3" i="63"/>
  <c r="G3" i="63"/>
  <c r="E3" i="63"/>
  <c r="D3" i="63"/>
  <c r="C3" i="63"/>
  <c r="K2" i="63"/>
  <c r="J2" i="63"/>
  <c r="I2" i="63"/>
  <c r="H2" i="63"/>
  <c r="G2" i="63"/>
  <c r="E2" i="63"/>
  <c r="D2" i="63"/>
  <c r="D2" i="62"/>
  <c r="C2" i="62"/>
  <c r="B2" i="62"/>
  <c r="A2" i="62"/>
  <c r="C6" i="5"/>
  <c r="C5" i="5"/>
  <c r="C6" i="12"/>
  <c r="B4" i="24" l="1"/>
  <c r="E12" i="12" l="1"/>
  <c r="E34" i="12"/>
  <c r="E33" i="12"/>
  <c r="E32" i="12"/>
  <c r="E31" i="12"/>
  <c r="E30" i="12"/>
  <c r="E29" i="12"/>
  <c r="E28" i="12"/>
  <c r="E27" i="12"/>
  <c r="E26" i="12"/>
  <c r="E25" i="12"/>
  <c r="E24" i="12"/>
  <c r="E23" i="12"/>
  <c r="E22" i="12"/>
  <c r="E21" i="12"/>
  <c r="E20" i="12"/>
  <c r="E19" i="12"/>
  <c r="E18" i="12"/>
  <c r="E17" i="12"/>
  <c r="E16" i="12"/>
  <c r="E15" i="12"/>
  <c r="E14" i="12"/>
  <c r="E13" i="12"/>
  <c r="E11" i="12"/>
  <c r="K11" i="12" s="1"/>
  <c r="F8" i="63" l="1"/>
  <c r="K17" i="12"/>
  <c r="F24" i="63"/>
  <c r="K33" i="12"/>
  <c r="F10" i="63"/>
  <c r="K19" i="12"/>
  <c r="F9" i="63"/>
  <c r="K18" i="12"/>
  <c r="F25" i="63"/>
  <c r="K34" i="12"/>
  <c r="F5" i="63"/>
  <c r="K14" i="12"/>
  <c r="F27" i="63"/>
  <c r="F11" i="63"/>
  <c r="K20" i="12"/>
  <c r="F19" i="63"/>
  <c r="K28" i="12"/>
  <c r="F3" i="63"/>
  <c r="K12" i="12"/>
  <c r="F4" i="63"/>
  <c r="K13" i="12"/>
  <c r="F12" i="63"/>
  <c r="K21" i="12"/>
  <c r="F22" i="63"/>
  <c r="K31" i="12"/>
  <c r="F16" i="63"/>
  <c r="K25" i="12"/>
  <c r="F17" i="63"/>
  <c r="K26" i="12"/>
  <c r="F18" i="63"/>
  <c r="K27" i="12"/>
  <c r="F20" i="63"/>
  <c r="K29" i="12"/>
  <c r="F13" i="63"/>
  <c r="K22" i="12"/>
  <c r="F21" i="63"/>
  <c r="K30" i="12"/>
  <c r="F6" i="63"/>
  <c r="K15" i="12"/>
  <c r="F14" i="63"/>
  <c r="K23" i="12"/>
  <c r="F7" i="63"/>
  <c r="K16" i="12"/>
  <c r="F15" i="63"/>
  <c r="K24" i="12"/>
  <c r="F23" i="63"/>
  <c r="K32" i="12"/>
  <c r="F2" i="63"/>
  <c r="AT88" i="41" l="1"/>
  <c r="AT87" i="41"/>
  <c r="AT86" i="41"/>
  <c r="AT85" i="41"/>
  <c r="AT84" i="41"/>
  <c r="AT83" i="41"/>
  <c r="AT82" i="41"/>
  <c r="AT81" i="41"/>
  <c r="AT80" i="41"/>
  <c r="AT79" i="41"/>
  <c r="AT78" i="41"/>
  <c r="AT77" i="41"/>
  <c r="AT76" i="41"/>
  <c r="AT75" i="41"/>
  <c r="AT74" i="41"/>
  <c r="AT73" i="41"/>
  <c r="AT72" i="41"/>
  <c r="AT71" i="41"/>
  <c r="AT70" i="41"/>
  <c r="AT69" i="41"/>
  <c r="AT68" i="41"/>
  <c r="AT67" i="41"/>
  <c r="AT66" i="41"/>
  <c r="AT65" i="41"/>
  <c r="AS88" i="41"/>
  <c r="AS87" i="41"/>
  <c r="AS86" i="41"/>
  <c r="AS85" i="41"/>
  <c r="AS84" i="41"/>
  <c r="AS83" i="41"/>
  <c r="AS82" i="41"/>
  <c r="AS81" i="41"/>
  <c r="AS80" i="41"/>
  <c r="AS79" i="41"/>
  <c r="AS78" i="41"/>
  <c r="AS77" i="41"/>
  <c r="AS76" i="41"/>
  <c r="AS75" i="41"/>
  <c r="AS74" i="41"/>
  <c r="AS73" i="41"/>
  <c r="AS72" i="41"/>
  <c r="AS71" i="41"/>
  <c r="AS70" i="41"/>
  <c r="AS69" i="41"/>
  <c r="AS68" i="41"/>
  <c r="AS67" i="41"/>
  <c r="AS66" i="41"/>
  <c r="AS65" i="41"/>
  <c r="AP88" i="41"/>
  <c r="AP87" i="41"/>
  <c r="AP86" i="41"/>
  <c r="AP85" i="41"/>
  <c r="AP84" i="41"/>
  <c r="AP83" i="41"/>
  <c r="AP82" i="41"/>
  <c r="AP81" i="41"/>
  <c r="AP80" i="41"/>
  <c r="AP79" i="41"/>
  <c r="AP78" i="41"/>
  <c r="AP77" i="41"/>
  <c r="AP76" i="41"/>
  <c r="AP75" i="41"/>
  <c r="AP74" i="41"/>
  <c r="AP73" i="41"/>
  <c r="AP72" i="41"/>
  <c r="AP71" i="41"/>
  <c r="AP70" i="41"/>
  <c r="AP69" i="41"/>
  <c r="AP68" i="41"/>
  <c r="AP67" i="41"/>
  <c r="AP66" i="41"/>
  <c r="AO88" i="41"/>
  <c r="AO87" i="41"/>
  <c r="AO86" i="41"/>
  <c r="AO85" i="41"/>
  <c r="AO84" i="41"/>
  <c r="AO83" i="41"/>
  <c r="AO82" i="41"/>
  <c r="AO81" i="41"/>
  <c r="AO80" i="41"/>
  <c r="AO79" i="41"/>
  <c r="AO78" i="41"/>
  <c r="AO77" i="41"/>
  <c r="AO76" i="41"/>
  <c r="AO75" i="41"/>
  <c r="AO74" i="41"/>
  <c r="AO73" i="41"/>
  <c r="AO72" i="41"/>
  <c r="AO71" i="41"/>
  <c r="AO70" i="41"/>
  <c r="AO69" i="41"/>
  <c r="AO68" i="41"/>
  <c r="AO67" i="41"/>
  <c r="AO66" i="41"/>
  <c r="AP65" i="41"/>
  <c r="AO65" i="41"/>
  <c r="AL88" i="41"/>
  <c r="AL87" i="41"/>
  <c r="AL86" i="41"/>
  <c r="AL85" i="41"/>
  <c r="AL84" i="41"/>
  <c r="AL83" i="41"/>
  <c r="AL82" i="41"/>
  <c r="AL81" i="41"/>
  <c r="AL80" i="41"/>
  <c r="AL79" i="41"/>
  <c r="AL78" i="41"/>
  <c r="AL77" i="41"/>
  <c r="AL76" i="41"/>
  <c r="AL75" i="41"/>
  <c r="AL74" i="41"/>
  <c r="AL73" i="41"/>
  <c r="AL72" i="41"/>
  <c r="AL71" i="41"/>
  <c r="AL70" i="41"/>
  <c r="AL69" i="41"/>
  <c r="AL68" i="41"/>
  <c r="AL67" i="41"/>
  <c r="AL66" i="41"/>
  <c r="AK88" i="41"/>
  <c r="AK87" i="41"/>
  <c r="AK86" i="41"/>
  <c r="AK85" i="41"/>
  <c r="AK84" i="41"/>
  <c r="AK83" i="41"/>
  <c r="AK82" i="41"/>
  <c r="AK81" i="41"/>
  <c r="AK80" i="41"/>
  <c r="AK79" i="41"/>
  <c r="AK78" i="41"/>
  <c r="AK77" i="41"/>
  <c r="AK76" i="41"/>
  <c r="AK75" i="41"/>
  <c r="AK74" i="41"/>
  <c r="AK73" i="41"/>
  <c r="AK72" i="41"/>
  <c r="AK71" i="41"/>
  <c r="AK70" i="41"/>
  <c r="AK69" i="41"/>
  <c r="AK68" i="41"/>
  <c r="AK67" i="41"/>
  <c r="AK66" i="41"/>
  <c r="AL65" i="41"/>
  <c r="AK65" i="41"/>
  <c r="AH88" i="41"/>
  <c r="AH87" i="41"/>
  <c r="AH86" i="41"/>
  <c r="AH85" i="41"/>
  <c r="AH84" i="41"/>
  <c r="AH83" i="41"/>
  <c r="AH82" i="41"/>
  <c r="AH81" i="41"/>
  <c r="AH80" i="41"/>
  <c r="AH79" i="41"/>
  <c r="AH78" i="41"/>
  <c r="AH77" i="41"/>
  <c r="AH76" i="41"/>
  <c r="AH75" i="41"/>
  <c r="AH74" i="41"/>
  <c r="AH73" i="41"/>
  <c r="AH72" i="41"/>
  <c r="AH71" i="41"/>
  <c r="AH70" i="41"/>
  <c r="AH69" i="41"/>
  <c r="AH68" i="41"/>
  <c r="AH67" i="41"/>
  <c r="AH66" i="41"/>
  <c r="AG88" i="41"/>
  <c r="AG87" i="41"/>
  <c r="AG86" i="41"/>
  <c r="AG85" i="41"/>
  <c r="AG84" i="41"/>
  <c r="AG83" i="41"/>
  <c r="AG82" i="41"/>
  <c r="AG81" i="41"/>
  <c r="AG80" i="41"/>
  <c r="AG79" i="41"/>
  <c r="AG78" i="41"/>
  <c r="AG77" i="41"/>
  <c r="AG76" i="41"/>
  <c r="AG75" i="41"/>
  <c r="AG74" i="41"/>
  <c r="AG73" i="41"/>
  <c r="AG72" i="41"/>
  <c r="AG71" i="41"/>
  <c r="AG70" i="41"/>
  <c r="AG69" i="41"/>
  <c r="AG68" i="41"/>
  <c r="AG67" i="41"/>
  <c r="AG66" i="41"/>
  <c r="AH65" i="41"/>
  <c r="AG65" i="41"/>
  <c r="AD88" i="41"/>
  <c r="AD87" i="41"/>
  <c r="AD86" i="41"/>
  <c r="AD85" i="41"/>
  <c r="AD84" i="41"/>
  <c r="AD83" i="41"/>
  <c r="AD82" i="41"/>
  <c r="AD81" i="41"/>
  <c r="AD80" i="41"/>
  <c r="AD79" i="41"/>
  <c r="AD78" i="41"/>
  <c r="AD77" i="41"/>
  <c r="AD76" i="41"/>
  <c r="AD75" i="41"/>
  <c r="AD74" i="41"/>
  <c r="AD73" i="41"/>
  <c r="AD72" i="41"/>
  <c r="AD71" i="41"/>
  <c r="AD70" i="41"/>
  <c r="AD69" i="41"/>
  <c r="AD68" i="41"/>
  <c r="AD67" i="41"/>
  <c r="AD66" i="41"/>
  <c r="AC88" i="41"/>
  <c r="AC87" i="41"/>
  <c r="AC86" i="41"/>
  <c r="AC85" i="41"/>
  <c r="AC84" i="41"/>
  <c r="AC83" i="41"/>
  <c r="AC82" i="41"/>
  <c r="AC81" i="41"/>
  <c r="AC80" i="41"/>
  <c r="AC79" i="41"/>
  <c r="AC78" i="41"/>
  <c r="AC77" i="41"/>
  <c r="AC76" i="41"/>
  <c r="AC75" i="41"/>
  <c r="AC74" i="41"/>
  <c r="AC73" i="41"/>
  <c r="AC72" i="41"/>
  <c r="AC71" i="41"/>
  <c r="AC70" i="41"/>
  <c r="AC69" i="41"/>
  <c r="AC68" i="41"/>
  <c r="AC67" i="41"/>
  <c r="AC66" i="41"/>
  <c r="AD65" i="41"/>
  <c r="AC65" i="41"/>
  <c r="Z88" i="41"/>
  <c r="Z87" i="41"/>
  <c r="Z86" i="41"/>
  <c r="Z85" i="41"/>
  <c r="Z84" i="41"/>
  <c r="Z83" i="41"/>
  <c r="Z82" i="41"/>
  <c r="Z81" i="41"/>
  <c r="Z80" i="41"/>
  <c r="Z79" i="41"/>
  <c r="Z78" i="41"/>
  <c r="Z77" i="41"/>
  <c r="Z76" i="41"/>
  <c r="Z75" i="41"/>
  <c r="Z74" i="41"/>
  <c r="Z73" i="41"/>
  <c r="Z72" i="41"/>
  <c r="Z71" i="41"/>
  <c r="Z70" i="41"/>
  <c r="Z69" i="41"/>
  <c r="Z68" i="41"/>
  <c r="Z67" i="41"/>
  <c r="Z66" i="41"/>
  <c r="Y88" i="41"/>
  <c r="Y87" i="41"/>
  <c r="Y86" i="41"/>
  <c r="Y85" i="41"/>
  <c r="Y84" i="41"/>
  <c r="Y83" i="41"/>
  <c r="Y82" i="41"/>
  <c r="Y81" i="41"/>
  <c r="Y80" i="41"/>
  <c r="Y79" i="41"/>
  <c r="Y78" i="41"/>
  <c r="Y77" i="41"/>
  <c r="Y76" i="41"/>
  <c r="Y75" i="41"/>
  <c r="Y74" i="41"/>
  <c r="Y73" i="41"/>
  <c r="Y72" i="41"/>
  <c r="Y71" i="41"/>
  <c r="Y70" i="41"/>
  <c r="Y69" i="41"/>
  <c r="Y68" i="41"/>
  <c r="Y67" i="41"/>
  <c r="Y66" i="41"/>
  <c r="Z65" i="41"/>
  <c r="Y65" i="41"/>
  <c r="V88" i="41"/>
  <c r="V87" i="41"/>
  <c r="V86" i="41"/>
  <c r="V85" i="41"/>
  <c r="V84" i="41"/>
  <c r="V83" i="41"/>
  <c r="V82" i="41"/>
  <c r="V81" i="41"/>
  <c r="V80" i="41"/>
  <c r="V79" i="41"/>
  <c r="V78" i="41"/>
  <c r="V77" i="41"/>
  <c r="V76" i="41"/>
  <c r="V75" i="41"/>
  <c r="V74" i="41"/>
  <c r="V73" i="41"/>
  <c r="V72" i="41"/>
  <c r="V71" i="41"/>
  <c r="V70" i="41"/>
  <c r="V69" i="41"/>
  <c r="V68" i="41"/>
  <c r="V67" i="41"/>
  <c r="V66" i="41"/>
  <c r="U88" i="41"/>
  <c r="U87" i="41"/>
  <c r="U86" i="41"/>
  <c r="U85" i="41"/>
  <c r="U84" i="41"/>
  <c r="U83" i="41"/>
  <c r="U82" i="41"/>
  <c r="U81" i="41"/>
  <c r="U80" i="41"/>
  <c r="U79" i="41"/>
  <c r="U78" i="41"/>
  <c r="U77" i="41"/>
  <c r="U76" i="41"/>
  <c r="U75" i="41"/>
  <c r="U74" i="41"/>
  <c r="U73" i="41"/>
  <c r="U72" i="41"/>
  <c r="U71" i="41"/>
  <c r="U70" i="41"/>
  <c r="U69" i="41"/>
  <c r="U68" i="41"/>
  <c r="U67" i="41"/>
  <c r="U66" i="41"/>
  <c r="V65" i="41"/>
  <c r="U65" i="41"/>
  <c r="R88" i="41"/>
  <c r="R87" i="41"/>
  <c r="R86" i="41"/>
  <c r="R85" i="41"/>
  <c r="R84" i="41"/>
  <c r="R83" i="41"/>
  <c r="R82" i="41"/>
  <c r="R81" i="41"/>
  <c r="R80" i="41"/>
  <c r="R79" i="41"/>
  <c r="R78" i="41"/>
  <c r="R77" i="41"/>
  <c r="R76" i="41"/>
  <c r="R75" i="41"/>
  <c r="R74" i="41"/>
  <c r="R73" i="41"/>
  <c r="R72" i="41"/>
  <c r="R71" i="41"/>
  <c r="R70" i="41"/>
  <c r="R69" i="41"/>
  <c r="R68" i="41"/>
  <c r="R67" i="41"/>
  <c r="R66" i="41"/>
  <c r="Q88" i="41"/>
  <c r="Q87" i="41"/>
  <c r="Q86" i="41"/>
  <c r="Q85" i="41"/>
  <c r="Q84" i="41"/>
  <c r="Q83" i="41"/>
  <c r="Q82" i="41"/>
  <c r="Q81" i="41"/>
  <c r="Q80" i="41"/>
  <c r="Q79" i="41"/>
  <c r="Q78" i="41"/>
  <c r="Q77" i="41"/>
  <c r="Q76" i="41"/>
  <c r="Q75" i="41"/>
  <c r="Q74" i="41"/>
  <c r="Q73" i="41"/>
  <c r="Q72" i="41"/>
  <c r="Q71" i="41"/>
  <c r="Q70" i="41"/>
  <c r="Q69" i="41"/>
  <c r="Q68" i="41"/>
  <c r="Q67" i="41"/>
  <c r="Q66" i="41"/>
  <c r="R65" i="41"/>
  <c r="Q65" i="41"/>
  <c r="N88" i="41"/>
  <c r="N87" i="41"/>
  <c r="N86" i="41"/>
  <c r="N85" i="41"/>
  <c r="N84" i="41"/>
  <c r="N83" i="41"/>
  <c r="N82" i="41"/>
  <c r="N81" i="41"/>
  <c r="N80" i="41"/>
  <c r="N79" i="41"/>
  <c r="N78" i="41"/>
  <c r="N77" i="41"/>
  <c r="N76" i="41"/>
  <c r="N75" i="41"/>
  <c r="N74" i="41"/>
  <c r="N73" i="41"/>
  <c r="N72" i="41"/>
  <c r="N71" i="41"/>
  <c r="N70" i="41"/>
  <c r="N69" i="41"/>
  <c r="N68" i="41"/>
  <c r="N67" i="41"/>
  <c r="N66" i="41"/>
  <c r="M88" i="41"/>
  <c r="M87" i="41"/>
  <c r="M86" i="41"/>
  <c r="M85" i="41"/>
  <c r="M84" i="41"/>
  <c r="M83" i="41"/>
  <c r="M82" i="41"/>
  <c r="M81" i="41"/>
  <c r="M80" i="41"/>
  <c r="M79" i="41"/>
  <c r="M78" i="41"/>
  <c r="M77" i="41"/>
  <c r="M76" i="41"/>
  <c r="M75" i="41"/>
  <c r="M74" i="41"/>
  <c r="M73" i="41"/>
  <c r="M72" i="41"/>
  <c r="M71" i="41"/>
  <c r="M70" i="41"/>
  <c r="M69" i="41"/>
  <c r="M68" i="41"/>
  <c r="M67" i="41"/>
  <c r="M66" i="41"/>
  <c r="N65" i="41"/>
  <c r="M65" i="41"/>
  <c r="J88" i="41"/>
  <c r="J87" i="41"/>
  <c r="J86" i="41"/>
  <c r="J85" i="41"/>
  <c r="J84" i="41"/>
  <c r="J83" i="41"/>
  <c r="J82" i="41"/>
  <c r="J81" i="41"/>
  <c r="J80" i="41"/>
  <c r="J79" i="41"/>
  <c r="J78" i="41"/>
  <c r="J77" i="41"/>
  <c r="J76" i="41"/>
  <c r="J75" i="41"/>
  <c r="J74" i="41"/>
  <c r="J73" i="41"/>
  <c r="J72" i="41"/>
  <c r="J71" i="41"/>
  <c r="J70" i="41"/>
  <c r="J69" i="41"/>
  <c r="J68" i="41"/>
  <c r="J67" i="41"/>
  <c r="J66" i="41"/>
  <c r="I88" i="41"/>
  <c r="I87" i="41"/>
  <c r="I86" i="41"/>
  <c r="I85" i="41"/>
  <c r="I84" i="41"/>
  <c r="I83" i="41"/>
  <c r="I82" i="41"/>
  <c r="I81" i="41"/>
  <c r="I80" i="41"/>
  <c r="I79" i="41"/>
  <c r="I78" i="41"/>
  <c r="I77" i="41"/>
  <c r="I76" i="41"/>
  <c r="I75" i="41"/>
  <c r="I74" i="41"/>
  <c r="I73" i="41"/>
  <c r="I72" i="41"/>
  <c r="I71" i="41"/>
  <c r="I70" i="41"/>
  <c r="I69" i="41"/>
  <c r="I68" i="41"/>
  <c r="I67" i="41"/>
  <c r="I66" i="41"/>
  <c r="J65" i="41"/>
  <c r="I65" i="41"/>
  <c r="F88" i="41"/>
  <c r="F87" i="41"/>
  <c r="F86" i="41"/>
  <c r="F85" i="41"/>
  <c r="F84" i="41"/>
  <c r="F83" i="41"/>
  <c r="F82" i="41"/>
  <c r="F81" i="41"/>
  <c r="F80" i="41"/>
  <c r="F79" i="41"/>
  <c r="F78" i="41"/>
  <c r="F77" i="41"/>
  <c r="F76" i="41"/>
  <c r="F75" i="41"/>
  <c r="F74" i="41"/>
  <c r="F73" i="41"/>
  <c r="F72" i="41"/>
  <c r="F71" i="41"/>
  <c r="F70" i="41"/>
  <c r="F69" i="41"/>
  <c r="F68" i="41"/>
  <c r="F67" i="41"/>
  <c r="F66" i="41"/>
  <c r="E88" i="41"/>
  <c r="E87" i="41"/>
  <c r="E86" i="41"/>
  <c r="E85" i="41"/>
  <c r="E84" i="41"/>
  <c r="E83" i="41"/>
  <c r="E82" i="41"/>
  <c r="E81" i="41"/>
  <c r="E80" i="41"/>
  <c r="E79" i="41"/>
  <c r="E78" i="41"/>
  <c r="E77" i="41"/>
  <c r="E76" i="41"/>
  <c r="E75" i="41"/>
  <c r="E74" i="41"/>
  <c r="E73" i="41"/>
  <c r="E72" i="41"/>
  <c r="E71" i="41"/>
  <c r="E70" i="41"/>
  <c r="E69" i="41"/>
  <c r="E68" i="41"/>
  <c r="E67" i="41"/>
  <c r="E66" i="41"/>
  <c r="F65" i="41"/>
  <c r="E65" i="41"/>
  <c r="B4" i="41"/>
  <c r="AT56" i="41"/>
  <c r="AT55" i="41"/>
  <c r="AT54" i="41"/>
  <c r="AT53" i="41"/>
  <c r="AT52" i="41"/>
  <c r="AT51" i="41"/>
  <c r="AT50" i="41"/>
  <c r="AT49" i="41"/>
  <c r="AT48" i="41"/>
  <c r="AT47" i="41"/>
  <c r="AT46" i="41"/>
  <c r="AT45" i="41"/>
  <c r="AT44" i="41"/>
  <c r="AT43" i="41"/>
  <c r="AT42" i="41"/>
  <c r="AT41" i="41"/>
  <c r="AT40" i="41"/>
  <c r="AT39" i="41"/>
  <c r="AT38" i="41"/>
  <c r="AT37" i="41"/>
  <c r="AT36" i="41"/>
  <c r="AT35" i="41"/>
  <c r="AT34" i="41"/>
  <c r="AT33" i="41"/>
  <c r="AS56" i="41"/>
  <c r="AS55" i="41"/>
  <c r="AS54" i="41"/>
  <c r="AS53" i="41"/>
  <c r="AS52" i="41"/>
  <c r="AS51" i="41"/>
  <c r="AS50" i="41"/>
  <c r="AU50" i="41" s="1"/>
  <c r="AS49" i="41"/>
  <c r="AS48" i="41"/>
  <c r="AS47" i="41"/>
  <c r="AS46" i="41"/>
  <c r="AS45" i="41"/>
  <c r="AS44" i="41"/>
  <c r="AS43" i="41"/>
  <c r="AS42" i="41"/>
  <c r="AU42" i="41" s="1"/>
  <c r="AS41" i="41"/>
  <c r="AS40" i="41"/>
  <c r="AS39" i="41"/>
  <c r="AS38" i="41"/>
  <c r="AS37" i="41"/>
  <c r="AS36" i="41"/>
  <c r="AS35" i="41"/>
  <c r="AS34" i="41"/>
  <c r="AS33" i="41"/>
  <c r="AP56" i="41"/>
  <c r="AP55" i="41"/>
  <c r="AP54" i="41"/>
  <c r="AP53" i="41"/>
  <c r="AP52" i="41"/>
  <c r="AP51" i="41"/>
  <c r="AP50" i="41"/>
  <c r="AP49" i="41"/>
  <c r="AP48" i="41"/>
  <c r="AP47" i="41"/>
  <c r="AP46" i="41"/>
  <c r="AP45" i="41"/>
  <c r="AP44" i="41"/>
  <c r="AP43" i="41"/>
  <c r="AP42" i="41"/>
  <c r="AP41" i="41"/>
  <c r="AP40" i="41"/>
  <c r="AP39" i="41"/>
  <c r="AP38" i="41"/>
  <c r="AP37" i="41"/>
  <c r="AP36" i="41"/>
  <c r="AP35" i="41"/>
  <c r="AP34" i="41"/>
  <c r="AP33" i="41"/>
  <c r="AO56" i="41"/>
  <c r="AO55" i="41"/>
  <c r="AO54" i="41"/>
  <c r="AO53" i="41"/>
  <c r="AO52" i="41"/>
  <c r="AO51" i="41"/>
  <c r="AO50" i="41"/>
  <c r="AO49" i="41"/>
  <c r="AO48" i="41"/>
  <c r="AO47" i="41"/>
  <c r="AO46" i="41"/>
  <c r="AO45" i="41"/>
  <c r="AO44" i="41"/>
  <c r="AO43" i="41"/>
  <c r="AO42" i="41"/>
  <c r="AO41" i="41"/>
  <c r="AO40" i="41"/>
  <c r="AO39" i="41"/>
  <c r="AO38" i="41"/>
  <c r="AO37" i="41"/>
  <c r="AO36" i="41"/>
  <c r="AO35" i="41"/>
  <c r="AO34" i="41"/>
  <c r="AO33" i="41"/>
  <c r="AL56" i="41"/>
  <c r="AL55" i="41"/>
  <c r="AL54" i="41"/>
  <c r="AL53" i="41"/>
  <c r="AL52" i="41"/>
  <c r="AL51" i="41"/>
  <c r="AL50" i="41"/>
  <c r="AL49" i="41"/>
  <c r="AL48" i="41"/>
  <c r="AL47" i="41"/>
  <c r="AL46" i="41"/>
  <c r="AL45" i="41"/>
  <c r="AL44" i="41"/>
  <c r="AL43" i="41"/>
  <c r="AL42" i="41"/>
  <c r="AL41" i="41"/>
  <c r="AL40" i="41"/>
  <c r="AL39" i="41"/>
  <c r="AL38" i="41"/>
  <c r="AL37" i="41"/>
  <c r="AL36" i="41"/>
  <c r="AL35" i="41"/>
  <c r="AL34" i="41"/>
  <c r="AL33" i="41"/>
  <c r="AK56" i="41"/>
  <c r="AK55" i="41"/>
  <c r="AK54" i="41"/>
  <c r="AK53" i="41"/>
  <c r="AK52" i="41"/>
  <c r="AK51" i="41"/>
  <c r="AK50" i="41"/>
  <c r="AK49" i="41"/>
  <c r="AK48" i="41"/>
  <c r="AK47" i="41"/>
  <c r="AK46" i="41"/>
  <c r="AK45" i="41"/>
  <c r="AK44" i="41"/>
  <c r="AK43" i="41"/>
  <c r="AK42" i="41"/>
  <c r="AK41" i="41"/>
  <c r="AK40" i="41"/>
  <c r="AK39" i="41"/>
  <c r="AK38" i="41"/>
  <c r="AK37" i="41"/>
  <c r="AK36" i="41"/>
  <c r="AK35" i="41"/>
  <c r="AK34" i="41"/>
  <c r="AK33" i="41"/>
  <c r="AH56" i="41"/>
  <c r="AH55" i="41"/>
  <c r="AH54" i="41"/>
  <c r="AH53" i="41"/>
  <c r="AH52" i="41"/>
  <c r="AH51" i="41"/>
  <c r="AH50" i="41"/>
  <c r="AH49" i="41"/>
  <c r="AH48" i="41"/>
  <c r="AH47" i="41"/>
  <c r="AH46" i="41"/>
  <c r="AH45" i="41"/>
  <c r="AH44" i="41"/>
  <c r="AH43" i="41"/>
  <c r="AH42" i="41"/>
  <c r="AH41" i="41"/>
  <c r="AH40" i="41"/>
  <c r="AH39" i="41"/>
  <c r="AH38" i="41"/>
  <c r="AH37" i="41"/>
  <c r="AH36" i="41"/>
  <c r="AH35" i="41"/>
  <c r="AH34" i="41"/>
  <c r="AH33" i="41"/>
  <c r="AG56" i="41"/>
  <c r="AG55" i="41"/>
  <c r="AG54" i="41"/>
  <c r="AG53" i="41"/>
  <c r="AG52" i="41"/>
  <c r="AG51" i="41"/>
  <c r="AG50" i="41"/>
  <c r="AG49" i="41"/>
  <c r="AG48" i="41"/>
  <c r="AG47" i="41"/>
  <c r="AG46" i="41"/>
  <c r="AG45" i="41"/>
  <c r="AG44" i="41"/>
  <c r="AG43" i="41"/>
  <c r="AG42" i="41"/>
  <c r="AG41" i="41"/>
  <c r="AG40" i="41"/>
  <c r="AG39" i="41"/>
  <c r="AG38" i="41"/>
  <c r="AG37" i="41"/>
  <c r="AG36" i="41"/>
  <c r="AG35" i="41"/>
  <c r="AG34" i="41"/>
  <c r="AG33" i="41"/>
  <c r="AD56" i="41"/>
  <c r="AD55" i="41"/>
  <c r="AD54" i="41"/>
  <c r="AD53" i="41"/>
  <c r="AD52" i="41"/>
  <c r="AD51" i="41"/>
  <c r="AD50" i="41"/>
  <c r="AD49" i="41"/>
  <c r="AD48" i="41"/>
  <c r="AD47" i="41"/>
  <c r="AD46" i="41"/>
  <c r="AD45" i="41"/>
  <c r="AD44" i="41"/>
  <c r="AD43" i="41"/>
  <c r="AD42" i="41"/>
  <c r="AD41" i="41"/>
  <c r="AD40" i="41"/>
  <c r="AD39" i="41"/>
  <c r="AD38" i="41"/>
  <c r="AD37" i="41"/>
  <c r="AD36" i="41"/>
  <c r="AD35" i="41"/>
  <c r="AD34" i="41"/>
  <c r="AD33" i="41"/>
  <c r="AC56" i="41"/>
  <c r="AC55" i="41"/>
  <c r="AC54" i="41"/>
  <c r="AC53" i="41"/>
  <c r="AC52" i="41"/>
  <c r="AC51" i="41"/>
  <c r="AC50" i="41"/>
  <c r="AC49" i="41"/>
  <c r="AC48" i="41"/>
  <c r="AC47" i="41"/>
  <c r="AC46" i="41"/>
  <c r="AC45" i="41"/>
  <c r="AC44" i="41"/>
  <c r="AC43" i="41"/>
  <c r="AC42" i="41"/>
  <c r="AC41" i="41"/>
  <c r="AC40" i="41"/>
  <c r="AC39" i="41"/>
  <c r="AC38" i="41"/>
  <c r="AC37" i="41"/>
  <c r="AC36" i="41"/>
  <c r="AC35" i="41"/>
  <c r="AC34" i="41"/>
  <c r="AC33" i="41"/>
  <c r="Z56" i="41"/>
  <c r="Z55" i="41"/>
  <c r="Z54" i="41"/>
  <c r="Z53" i="41"/>
  <c r="Z52" i="41"/>
  <c r="Z51" i="41"/>
  <c r="Z50" i="41"/>
  <c r="Z49" i="41"/>
  <c r="Z48" i="41"/>
  <c r="Z47" i="41"/>
  <c r="Z46" i="41"/>
  <c r="Z45" i="41"/>
  <c r="Z44" i="41"/>
  <c r="Z43" i="41"/>
  <c r="Z42" i="41"/>
  <c r="Z41" i="41"/>
  <c r="Z40" i="41"/>
  <c r="Z39" i="41"/>
  <c r="Z38" i="41"/>
  <c r="Z37" i="41"/>
  <c r="Z36" i="41"/>
  <c r="Z35" i="41"/>
  <c r="Z34" i="41"/>
  <c r="Z33" i="41"/>
  <c r="Y56" i="41"/>
  <c r="Y55" i="41"/>
  <c r="Y54" i="41"/>
  <c r="Y53" i="41"/>
  <c r="Y52" i="41"/>
  <c r="Y51" i="41"/>
  <c r="Y50" i="41"/>
  <c r="Y49" i="41"/>
  <c r="Y48" i="41"/>
  <c r="Y47" i="41"/>
  <c r="Y46" i="41"/>
  <c r="Y45" i="41"/>
  <c r="Y44" i="41"/>
  <c r="Y43" i="41"/>
  <c r="Y42" i="41"/>
  <c r="Y41" i="41"/>
  <c r="Y40" i="41"/>
  <c r="Y39" i="41"/>
  <c r="Y38" i="41"/>
  <c r="Y37" i="41"/>
  <c r="Y36" i="41"/>
  <c r="Y35" i="41"/>
  <c r="Y34" i="41"/>
  <c r="Y33" i="41"/>
  <c r="V56" i="41"/>
  <c r="V55" i="41"/>
  <c r="V54" i="41"/>
  <c r="V53" i="41"/>
  <c r="V52" i="41"/>
  <c r="V51" i="41"/>
  <c r="V50" i="41"/>
  <c r="V49" i="41"/>
  <c r="V48" i="41"/>
  <c r="V47" i="41"/>
  <c r="V46" i="41"/>
  <c r="V45" i="41"/>
  <c r="V44" i="41"/>
  <c r="V43" i="41"/>
  <c r="V42" i="41"/>
  <c r="V41" i="41"/>
  <c r="V40" i="41"/>
  <c r="V39" i="41"/>
  <c r="V38" i="41"/>
  <c r="V37" i="41"/>
  <c r="V36" i="41"/>
  <c r="V35" i="41"/>
  <c r="V34" i="41"/>
  <c r="V33" i="41"/>
  <c r="U56" i="41"/>
  <c r="U55" i="41"/>
  <c r="U54" i="41"/>
  <c r="U53" i="41"/>
  <c r="U52" i="41"/>
  <c r="U51" i="41"/>
  <c r="U50" i="41"/>
  <c r="U49" i="41"/>
  <c r="U48" i="41"/>
  <c r="U47" i="41"/>
  <c r="U46" i="41"/>
  <c r="U45" i="41"/>
  <c r="U44" i="41"/>
  <c r="U43" i="41"/>
  <c r="U42" i="41"/>
  <c r="U41" i="41"/>
  <c r="U40" i="41"/>
  <c r="U39" i="41"/>
  <c r="U38" i="41"/>
  <c r="U37" i="41"/>
  <c r="U36" i="41"/>
  <c r="U35" i="41"/>
  <c r="U34" i="41"/>
  <c r="U33" i="41"/>
  <c r="R56" i="41"/>
  <c r="R55" i="41"/>
  <c r="R54" i="41"/>
  <c r="R53" i="41"/>
  <c r="R52" i="41"/>
  <c r="R51" i="41"/>
  <c r="R50" i="41"/>
  <c r="R49" i="41"/>
  <c r="R48" i="41"/>
  <c r="R47" i="41"/>
  <c r="R46" i="41"/>
  <c r="R45" i="41"/>
  <c r="R44" i="41"/>
  <c r="R43" i="41"/>
  <c r="R42" i="41"/>
  <c r="R41" i="41"/>
  <c r="R40" i="41"/>
  <c r="R39" i="41"/>
  <c r="R38" i="41"/>
  <c r="R37" i="41"/>
  <c r="R36" i="41"/>
  <c r="R35" i="41"/>
  <c r="R34" i="41"/>
  <c r="R33" i="41"/>
  <c r="Q56" i="41"/>
  <c r="Q55" i="41"/>
  <c r="Q54" i="41"/>
  <c r="Q53" i="41"/>
  <c r="Q52" i="41"/>
  <c r="Q51" i="41"/>
  <c r="Q50" i="41"/>
  <c r="Q49" i="41"/>
  <c r="Q48" i="41"/>
  <c r="Q47" i="41"/>
  <c r="Q46" i="41"/>
  <c r="Q45" i="41"/>
  <c r="Q44" i="41"/>
  <c r="Q43" i="41"/>
  <c r="Q42" i="41"/>
  <c r="Q41" i="41"/>
  <c r="Q40" i="41"/>
  <c r="Q39" i="41"/>
  <c r="Q38" i="41"/>
  <c r="Q37" i="41"/>
  <c r="Q36" i="41"/>
  <c r="Q35" i="41"/>
  <c r="Q34" i="41"/>
  <c r="Q33" i="41"/>
  <c r="N56" i="41"/>
  <c r="N55" i="41"/>
  <c r="N54" i="41"/>
  <c r="N53" i="41"/>
  <c r="N52" i="41"/>
  <c r="N51" i="41"/>
  <c r="N50" i="41"/>
  <c r="N49" i="41"/>
  <c r="N48" i="41"/>
  <c r="N47" i="41"/>
  <c r="N46" i="41"/>
  <c r="N45" i="41"/>
  <c r="N44" i="41"/>
  <c r="N43" i="41"/>
  <c r="N42" i="41"/>
  <c r="N41" i="41"/>
  <c r="N40" i="41"/>
  <c r="N39" i="41"/>
  <c r="N38" i="41"/>
  <c r="N37" i="41"/>
  <c r="N36" i="41"/>
  <c r="N35" i="41"/>
  <c r="N34" i="41"/>
  <c r="N33" i="41"/>
  <c r="M56" i="41"/>
  <c r="M55" i="41"/>
  <c r="M54" i="41"/>
  <c r="M53" i="41"/>
  <c r="M52" i="41"/>
  <c r="M51" i="41"/>
  <c r="M50" i="41"/>
  <c r="M49" i="41"/>
  <c r="M48" i="41"/>
  <c r="M47" i="41"/>
  <c r="M46" i="41"/>
  <c r="M45" i="41"/>
  <c r="M44" i="41"/>
  <c r="M43" i="41"/>
  <c r="M42" i="41"/>
  <c r="M41" i="41"/>
  <c r="M40" i="41"/>
  <c r="M39" i="41"/>
  <c r="M38" i="41"/>
  <c r="M37" i="41"/>
  <c r="M36" i="41"/>
  <c r="M35" i="41"/>
  <c r="M34" i="41"/>
  <c r="M33" i="41"/>
  <c r="J56" i="41"/>
  <c r="J55" i="41"/>
  <c r="J54" i="41"/>
  <c r="J53" i="41"/>
  <c r="J52" i="41"/>
  <c r="J51" i="41"/>
  <c r="J50" i="41"/>
  <c r="J49" i="41"/>
  <c r="J48" i="41"/>
  <c r="J47" i="41"/>
  <c r="J46" i="41"/>
  <c r="J45" i="41"/>
  <c r="J44" i="41"/>
  <c r="J43" i="41"/>
  <c r="J42" i="41"/>
  <c r="J41" i="41"/>
  <c r="J40" i="41"/>
  <c r="J39" i="41"/>
  <c r="J38" i="41"/>
  <c r="J37" i="41"/>
  <c r="J36" i="41"/>
  <c r="J35" i="41"/>
  <c r="J34" i="41"/>
  <c r="J33" i="41"/>
  <c r="I56" i="41"/>
  <c r="I55" i="41"/>
  <c r="I54" i="41"/>
  <c r="I53" i="41"/>
  <c r="I52" i="41"/>
  <c r="I51" i="41"/>
  <c r="I50" i="41"/>
  <c r="I49" i="41"/>
  <c r="I48" i="41"/>
  <c r="I47" i="41"/>
  <c r="I46" i="41"/>
  <c r="I45" i="41"/>
  <c r="I44" i="41"/>
  <c r="I43" i="41"/>
  <c r="I42" i="41"/>
  <c r="I41" i="41"/>
  <c r="I40" i="41"/>
  <c r="I39" i="41"/>
  <c r="I38" i="41"/>
  <c r="I37" i="41"/>
  <c r="I36" i="41"/>
  <c r="I35" i="41"/>
  <c r="I34" i="41"/>
  <c r="I33" i="41"/>
  <c r="F56" i="41"/>
  <c r="F55" i="41"/>
  <c r="F54" i="41"/>
  <c r="F53" i="41"/>
  <c r="F52" i="41"/>
  <c r="F51" i="41"/>
  <c r="F50" i="41"/>
  <c r="F49" i="41"/>
  <c r="F48" i="41"/>
  <c r="F47" i="41"/>
  <c r="F46" i="41"/>
  <c r="F45" i="41"/>
  <c r="F44" i="41"/>
  <c r="F43" i="41"/>
  <c r="F42" i="41"/>
  <c r="F41" i="41"/>
  <c r="F40" i="41"/>
  <c r="F39" i="41"/>
  <c r="F38" i="41"/>
  <c r="F37" i="41"/>
  <c r="F36" i="41"/>
  <c r="F35" i="41"/>
  <c r="F34" i="41"/>
  <c r="F33" i="41"/>
  <c r="E56" i="41"/>
  <c r="E55" i="41"/>
  <c r="E54" i="41"/>
  <c r="E53" i="41"/>
  <c r="E52" i="41"/>
  <c r="E51" i="41"/>
  <c r="E50" i="41"/>
  <c r="E49" i="41"/>
  <c r="E48" i="41"/>
  <c r="E47" i="41"/>
  <c r="E46" i="41"/>
  <c r="E45" i="41"/>
  <c r="E44" i="41"/>
  <c r="E43" i="41"/>
  <c r="E42" i="41"/>
  <c r="E41" i="41"/>
  <c r="E40" i="41"/>
  <c r="E39" i="41"/>
  <c r="E38" i="41"/>
  <c r="E37" i="41"/>
  <c r="E36" i="41"/>
  <c r="E35" i="41"/>
  <c r="E34" i="41"/>
  <c r="E33" i="41"/>
  <c r="N18" i="5"/>
  <c r="N19" i="5" s="1"/>
  <c r="N21" i="5" s="1"/>
  <c r="N36" i="5" s="1"/>
  <c r="M18" i="5"/>
  <c r="M19" i="5" s="1"/>
  <c r="M21" i="5" s="1"/>
  <c r="M36" i="5" s="1"/>
  <c r="L18" i="5"/>
  <c r="L19" i="5" s="1"/>
  <c r="L21" i="5" s="1"/>
  <c r="L36" i="5" s="1"/>
  <c r="K18" i="5"/>
  <c r="K19" i="5" s="1"/>
  <c r="K21" i="5" s="1"/>
  <c r="K36" i="5" s="1"/>
  <c r="J18" i="5"/>
  <c r="J19" i="5" s="1"/>
  <c r="J21" i="5" s="1"/>
  <c r="J36" i="5" s="1"/>
  <c r="I18" i="5"/>
  <c r="I19" i="5" s="1"/>
  <c r="I21" i="5" s="1"/>
  <c r="I36" i="5" s="1"/>
  <c r="H18" i="5"/>
  <c r="H19" i="5" s="1"/>
  <c r="H21" i="5" s="1"/>
  <c r="H36" i="5" s="1"/>
  <c r="G18" i="5"/>
  <c r="G19" i="5" s="1"/>
  <c r="G21" i="5" s="1"/>
  <c r="G36" i="5" s="1"/>
  <c r="F18" i="5"/>
  <c r="F19" i="5" s="1"/>
  <c r="F21" i="5" s="1"/>
  <c r="F36" i="5" s="1"/>
  <c r="E18" i="5"/>
  <c r="E19" i="5" s="1"/>
  <c r="E21" i="5" s="1"/>
  <c r="E36" i="5" s="1"/>
  <c r="D18" i="5"/>
  <c r="D19" i="5" s="1"/>
  <c r="D21" i="5" s="1"/>
  <c r="D36" i="5" s="1"/>
  <c r="G56" i="41" l="1"/>
  <c r="E57" i="41"/>
  <c r="F38" i="63"/>
  <c r="F64" i="63"/>
  <c r="F82" i="63"/>
  <c r="F100" i="63"/>
  <c r="F116" i="63"/>
  <c r="F126" i="63"/>
  <c r="F160" i="63"/>
  <c r="F186" i="63"/>
  <c r="F31" i="63"/>
  <c r="F39" i="63"/>
  <c r="F47" i="63"/>
  <c r="F57" i="63"/>
  <c r="F65" i="63"/>
  <c r="F73" i="63"/>
  <c r="F75" i="63"/>
  <c r="F83" i="63"/>
  <c r="F91" i="63"/>
  <c r="F101" i="63"/>
  <c r="F109" i="63"/>
  <c r="F117" i="63"/>
  <c r="F127" i="63"/>
  <c r="F135" i="63"/>
  <c r="F143" i="63"/>
  <c r="F153" i="63"/>
  <c r="F161" i="63"/>
  <c r="F169" i="63"/>
  <c r="F171" i="63"/>
  <c r="F179" i="63"/>
  <c r="F187" i="63"/>
  <c r="F197" i="63"/>
  <c r="F205" i="63"/>
  <c r="F213" i="63"/>
  <c r="F223" i="63"/>
  <c r="F231" i="63"/>
  <c r="F239" i="63"/>
  <c r="F249" i="63"/>
  <c r="F257" i="63"/>
  <c r="F265" i="63"/>
  <c r="F267" i="63"/>
  <c r="F275" i="63"/>
  <c r="F283" i="63"/>
  <c r="F30" i="63"/>
  <c r="F56" i="63"/>
  <c r="F134" i="63"/>
  <c r="F40" i="63"/>
  <c r="F66" i="63"/>
  <c r="F76" i="63"/>
  <c r="F110" i="63"/>
  <c r="F128" i="63"/>
  <c r="F136" i="63"/>
  <c r="F154" i="63"/>
  <c r="F162" i="63"/>
  <c r="F172" i="63"/>
  <c r="F180" i="63"/>
  <c r="F188" i="63"/>
  <c r="F198" i="63"/>
  <c r="F206" i="63"/>
  <c r="F214" i="63"/>
  <c r="F224" i="63"/>
  <c r="F232" i="63"/>
  <c r="F240" i="63"/>
  <c r="F250" i="63"/>
  <c r="F258" i="63"/>
  <c r="F268" i="63"/>
  <c r="F276" i="63"/>
  <c r="F284" i="63"/>
  <c r="F46" i="63"/>
  <c r="F32" i="63"/>
  <c r="F48" i="63"/>
  <c r="F58" i="63"/>
  <c r="F84" i="63"/>
  <c r="F92" i="63"/>
  <c r="F102" i="63"/>
  <c r="F118" i="63"/>
  <c r="F144" i="63"/>
  <c r="F33" i="63"/>
  <c r="F41" i="63"/>
  <c r="F49" i="63"/>
  <c r="F51" i="63"/>
  <c r="F59" i="63"/>
  <c r="F67" i="63"/>
  <c r="F77" i="63"/>
  <c r="F85" i="63"/>
  <c r="F93" i="63"/>
  <c r="F103" i="63"/>
  <c r="F111" i="63"/>
  <c r="F119" i="63"/>
  <c r="F129" i="63"/>
  <c r="F137" i="63"/>
  <c r="F145" i="63"/>
  <c r="F147" i="63"/>
  <c r="F155" i="63"/>
  <c r="F163" i="63"/>
  <c r="F173" i="63"/>
  <c r="F181" i="63"/>
  <c r="F189" i="63"/>
  <c r="F199" i="63"/>
  <c r="F207" i="63"/>
  <c r="F215" i="63"/>
  <c r="F225" i="63"/>
  <c r="F233" i="63"/>
  <c r="F241" i="63"/>
  <c r="F243" i="63"/>
  <c r="F251" i="63"/>
  <c r="F259" i="63"/>
  <c r="F269" i="63"/>
  <c r="F277" i="63"/>
  <c r="F285" i="63"/>
  <c r="F42" i="63"/>
  <c r="F86" i="63"/>
  <c r="F112" i="63"/>
  <c r="F138" i="63"/>
  <c r="F148" i="63"/>
  <c r="F174" i="63"/>
  <c r="F190" i="63"/>
  <c r="F200" i="63"/>
  <c r="F208" i="63"/>
  <c r="F216" i="63"/>
  <c r="F226" i="63"/>
  <c r="F234" i="63"/>
  <c r="F252" i="63"/>
  <c r="F260" i="63"/>
  <c r="F270" i="63"/>
  <c r="F278" i="63"/>
  <c r="F286" i="63"/>
  <c r="F34" i="63"/>
  <c r="F52" i="63"/>
  <c r="F78" i="63"/>
  <c r="F104" i="63"/>
  <c r="F120" i="63"/>
  <c r="F156" i="63"/>
  <c r="F164" i="63"/>
  <c r="F182" i="63"/>
  <c r="F244" i="63"/>
  <c r="F35" i="63"/>
  <c r="F43" i="63"/>
  <c r="F53" i="63"/>
  <c r="F61" i="63"/>
  <c r="F69" i="63"/>
  <c r="F79" i="63"/>
  <c r="F87" i="63"/>
  <c r="F95" i="63"/>
  <c r="F105" i="63"/>
  <c r="F113" i="63"/>
  <c r="F121" i="63"/>
  <c r="F123" i="63"/>
  <c r="F131" i="63"/>
  <c r="F139" i="63"/>
  <c r="F149" i="63"/>
  <c r="F157" i="63"/>
  <c r="F165" i="63"/>
  <c r="F175" i="63"/>
  <c r="F183" i="63"/>
  <c r="F191" i="63"/>
  <c r="F201" i="63"/>
  <c r="F209" i="63"/>
  <c r="F217" i="63"/>
  <c r="F219" i="63"/>
  <c r="F227" i="63"/>
  <c r="F235" i="63"/>
  <c r="F245" i="63"/>
  <c r="F253" i="63"/>
  <c r="F261" i="63"/>
  <c r="F271" i="63"/>
  <c r="F279" i="63"/>
  <c r="F287" i="63"/>
  <c r="F60" i="63"/>
  <c r="F130" i="63"/>
  <c r="F62" i="63"/>
  <c r="F70" i="63"/>
  <c r="F80" i="63"/>
  <c r="F96" i="63"/>
  <c r="F106" i="63"/>
  <c r="F114" i="63"/>
  <c r="F124" i="63"/>
  <c r="F132" i="63"/>
  <c r="F150" i="63"/>
  <c r="F158" i="63"/>
  <c r="F166" i="63"/>
  <c r="F176" i="63"/>
  <c r="F184" i="63"/>
  <c r="F192" i="63"/>
  <c r="F202" i="63"/>
  <c r="F210" i="63"/>
  <c r="F220" i="63"/>
  <c r="F228" i="63"/>
  <c r="F236" i="63"/>
  <c r="F246" i="63"/>
  <c r="F254" i="63"/>
  <c r="F262" i="63"/>
  <c r="F272" i="63"/>
  <c r="F280" i="63"/>
  <c r="F288" i="63"/>
  <c r="F68" i="63"/>
  <c r="F94" i="63"/>
  <c r="F28" i="63"/>
  <c r="F36" i="63"/>
  <c r="F44" i="63"/>
  <c r="F54" i="63"/>
  <c r="F88" i="63"/>
  <c r="F140" i="63"/>
  <c r="F29" i="63"/>
  <c r="F37" i="63"/>
  <c r="F45" i="63"/>
  <c r="F55" i="63"/>
  <c r="F63" i="63"/>
  <c r="F71" i="63"/>
  <c r="F81" i="63"/>
  <c r="F89" i="63"/>
  <c r="F97" i="63"/>
  <c r="F99" i="63"/>
  <c r="F107" i="63"/>
  <c r="F115" i="63"/>
  <c r="F125" i="63"/>
  <c r="F133" i="63"/>
  <c r="F141" i="63"/>
  <c r="F151" i="63"/>
  <c r="F159" i="63"/>
  <c r="F167" i="63"/>
  <c r="F177" i="63"/>
  <c r="F185" i="63"/>
  <c r="F193" i="63"/>
  <c r="F195" i="63"/>
  <c r="F203" i="63"/>
  <c r="F211" i="63"/>
  <c r="F221" i="63"/>
  <c r="F229" i="63"/>
  <c r="F237" i="63"/>
  <c r="F247" i="63"/>
  <c r="F255" i="63"/>
  <c r="F263" i="63"/>
  <c r="F273" i="63"/>
  <c r="F281" i="63"/>
  <c r="F289" i="63"/>
  <c r="F72" i="63"/>
  <c r="F90" i="63"/>
  <c r="F108" i="63"/>
  <c r="F142" i="63"/>
  <c r="F152" i="63"/>
  <c r="F168" i="63"/>
  <c r="F178" i="63"/>
  <c r="F196" i="63"/>
  <c r="F204" i="63"/>
  <c r="F212" i="63"/>
  <c r="F222" i="63"/>
  <c r="F230" i="63"/>
  <c r="F238" i="63"/>
  <c r="F248" i="63"/>
  <c r="F256" i="63"/>
  <c r="F264" i="63"/>
  <c r="F274" i="63"/>
  <c r="F282" i="63"/>
  <c r="F50" i="63"/>
  <c r="F242" i="63"/>
  <c r="F170" i="63"/>
  <c r="F194" i="63"/>
  <c r="F26" i="63"/>
  <c r="F98" i="63"/>
  <c r="F74" i="63"/>
  <c r="F266" i="63"/>
  <c r="F122" i="63"/>
  <c r="F218" i="63"/>
  <c r="F146" i="63"/>
  <c r="AU40" i="41"/>
  <c r="AU48" i="41"/>
  <c r="AU56" i="41"/>
  <c r="Q57" i="41"/>
  <c r="AU33" i="41"/>
  <c r="AU41" i="41"/>
  <c r="AU49" i="41"/>
  <c r="AU34" i="41"/>
  <c r="AU35" i="41"/>
  <c r="AU43" i="41"/>
  <c r="AU51" i="41"/>
  <c r="AU36" i="41"/>
  <c r="AU44" i="41"/>
  <c r="AU52" i="41"/>
  <c r="AU37" i="41"/>
  <c r="AU45" i="41"/>
  <c r="AU53" i="41"/>
  <c r="AU38" i="41"/>
  <c r="AU46" i="41"/>
  <c r="AU54" i="41"/>
  <c r="AU39" i="41"/>
  <c r="AU47" i="41"/>
  <c r="AU55" i="41"/>
  <c r="U57" i="41"/>
  <c r="I57" i="41"/>
  <c r="M57" i="41"/>
  <c r="Y57" i="41"/>
  <c r="AC57" i="41"/>
  <c r="AG57" i="41"/>
  <c r="AK57" i="41"/>
  <c r="AO57" i="41"/>
  <c r="AS57" i="41"/>
  <c r="C67" i="12"/>
  <c r="C18" i="5" s="1"/>
  <c r="O18" i="5" l="1"/>
  <c r="O19" i="5" s="1"/>
  <c r="C19" i="5"/>
  <c r="AS89" i="41"/>
  <c r="AK89" i="41"/>
  <c r="AG89" i="41"/>
  <c r="AC89" i="41"/>
  <c r="U89" i="41"/>
  <c r="I89" i="41"/>
  <c r="B88" i="41"/>
  <c r="B87" i="41"/>
  <c r="B86" i="41"/>
  <c r="B85" i="41"/>
  <c r="B84" i="41"/>
  <c r="B83" i="41"/>
  <c r="B82" i="41"/>
  <c r="B81" i="41"/>
  <c r="B80" i="41"/>
  <c r="B79" i="41"/>
  <c r="B78" i="41"/>
  <c r="B77" i="41"/>
  <c r="B76" i="41"/>
  <c r="B75" i="41"/>
  <c r="B74" i="41"/>
  <c r="B73" i="41"/>
  <c r="B72" i="41"/>
  <c r="B71" i="41"/>
  <c r="B70" i="41"/>
  <c r="B69" i="41"/>
  <c r="B68" i="41"/>
  <c r="B67" i="41"/>
  <c r="B66" i="41"/>
  <c r="B65" i="41"/>
  <c r="A88" i="41"/>
  <c r="A87" i="41"/>
  <c r="A86" i="41"/>
  <c r="A85" i="41"/>
  <c r="A84" i="41"/>
  <c r="A83" i="41"/>
  <c r="A82" i="41"/>
  <c r="A81" i="41"/>
  <c r="A80" i="41"/>
  <c r="A79" i="41"/>
  <c r="A78" i="41"/>
  <c r="A77" i="41"/>
  <c r="A76" i="41"/>
  <c r="A75" i="41"/>
  <c r="A74" i="41"/>
  <c r="A73" i="41"/>
  <c r="A72" i="41"/>
  <c r="A71" i="41"/>
  <c r="A70" i="41"/>
  <c r="A69" i="41"/>
  <c r="A68" i="41"/>
  <c r="A67" i="41"/>
  <c r="A66" i="41"/>
  <c r="A65" i="41"/>
  <c r="B56" i="41"/>
  <c r="B55" i="41"/>
  <c r="B54" i="41"/>
  <c r="B53" i="41"/>
  <c r="B52" i="41"/>
  <c r="B51" i="41"/>
  <c r="B50" i="41"/>
  <c r="B49" i="41"/>
  <c r="B48" i="41"/>
  <c r="B47" i="41"/>
  <c r="B46" i="41"/>
  <c r="B45" i="41"/>
  <c r="B44" i="41"/>
  <c r="B43" i="41"/>
  <c r="B42" i="41"/>
  <c r="B41" i="41"/>
  <c r="B40" i="41"/>
  <c r="B39" i="41"/>
  <c r="B38" i="41"/>
  <c r="B37" i="41"/>
  <c r="B36" i="41"/>
  <c r="B35" i="41"/>
  <c r="B34" i="41"/>
  <c r="B33" i="41"/>
  <c r="A56" i="41"/>
  <c r="A55" i="41"/>
  <c r="A54" i="41"/>
  <c r="A53" i="41"/>
  <c r="A52" i="41"/>
  <c r="A51" i="41"/>
  <c r="A50" i="41"/>
  <c r="A49" i="41"/>
  <c r="A48" i="41"/>
  <c r="A47" i="41"/>
  <c r="A46" i="41"/>
  <c r="A45" i="41"/>
  <c r="A44" i="41"/>
  <c r="A43" i="41"/>
  <c r="A42" i="41"/>
  <c r="A41" i="41"/>
  <c r="A40" i="41"/>
  <c r="A39" i="41"/>
  <c r="A38" i="41"/>
  <c r="A37" i="41"/>
  <c r="A36" i="41"/>
  <c r="A35" i="41"/>
  <c r="A34" i="41"/>
  <c r="A33" i="41"/>
  <c r="A57" i="41" l="1"/>
  <c r="B59" i="41" s="1"/>
  <c r="C33" i="41"/>
  <c r="C57" i="41" s="1"/>
  <c r="AO89" i="41"/>
  <c r="Y89" i="41"/>
  <c r="Q89" i="41"/>
  <c r="M89" i="41"/>
  <c r="E89" i="41"/>
  <c r="A89" i="41"/>
  <c r="B91" i="41" l="1"/>
  <c r="AQ88" i="41"/>
  <c r="AM88" i="41"/>
  <c r="AI88" i="41"/>
  <c r="AE88" i="41"/>
  <c r="W88" i="41"/>
  <c r="S88" i="41"/>
  <c r="K88" i="41"/>
  <c r="G88" i="41"/>
  <c r="AU87" i="41"/>
  <c r="AQ87" i="41"/>
  <c r="AM87" i="41"/>
  <c r="AI87" i="41"/>
  <c r="AA87" i="41"/>
  <c r="W87" i="41"/>
  <c r="S87" i="41"/>
  <c r="O87" i="41"/>
  <c r="G87" i="41"/>
  <c r="AQ86" i="41"/>
  <c r="AM86" i="41"/>
  <c r="AI86" i="41"/>
  <c r="AE86" i="41"/>
  <c r="W86" i="41"/>
  <c r="S86" i="41"/>
  <c r="K86" i="41"/>
  <c r="G86" i="41"/>
  <c r="AU85" i="41"/>
  <c r="AM85" i="41"/>
  <c r="AI85" i="41"/>
  <c r="AA85" i="41"/>
  <c r="W85" i="41"/>
  <c r="S85" i="41"/>
  <c r="O85" i="41"/>
  <c r="G85" i="41"/>
  <c r="AQ84" i="41"/>
  <c r="AM84" i="41"/>
  <c r="AI84" i="41"/>
  <c r="AE84" i="41"/>
  <c r="AA84" i="41"/>
  <c r="W84" i="41"/>
  <c r="S84" i="41"/>
  <c r="O84" i="41"/>
  <c r="G84" i="41"/>
  <c r="AU83" i="41"/>
  <c r="AQ83" i="41"/>
  <c r="AM83" i="41"/>
  <c r="AI83" i="41"/>
  <c r="AA83" i="41"/>
  <c r="S83" i="41"/>
  <c r="O83" i="41"/>
  <c r="G83" i="41"/>
  <c r="AM82" i="41"/>
  <c r="AI82" i="41"/>
  <c r="AA82" i="41"/>
  <c r="S82" i="41"/>
  <c r="K82" i="41"/>
  <c r="G82" i="41"/>
  <c r="C82" i="41"/>
  <c r="AU81" i="41"/>
  <c r="AQ81" i="41"/>
  <c r="AI81" i="41"/>
  <c r="AE81" i="41"/>
  <c r="S81" i="41"/>
  <c r="O81" i="41"/>
  <c r="K81" i="41"/>
  <c r="C81" i="41"/>
  <c r="AM80" i="41"/>
  <c r="AI80" i="41"/>
  <c r="AE80" i="41"/>
  <c r="AA80" i="41"/>
  <c r="W80" i="41"/>
  <c r="S80" i="41"/>
  <c r="K80" i="41"/>
  <c r="G80" i="41"/>
  <c r="AM79" i="41"/>
  <c r="AE79" i="41"/>
  <c r="AA79" i="41"/>
  <c r="W79" i="41"/>
  <c r="S79" i="41"/>
  <c r="K79" i="41"/>
  <c r="AU78" i="41"/>
  <c r="AQ78" i="41"/>
  <c r="AM78" i="41"/>
  <c r="AE78" i="41"/>
  <c r="W78" i="41"/>
  <c r="S78" i="41"/>
  <c r="K78" i="41"/>
  <c r="AQ77" i="41"/>
  <c r="AI77" i="41"/>
  <c r="AE77" i="41"/>
  <c r="W77" i="41"/>
  <c r="G77" i="41"/>
  <c r="AQ76" i="41"/>
  <c r="AI76" i="41"/>
  <c r="S76" i="41"/>
  <c r="O76" i="41"/>
  <c r="G76" i="41"/>
  <c r="AM75" i="41"/>
  <c r="AI75" i="41"/>
  <c r="AA75" i="41"/>
  <c r="W75" i="41"/>
  <c r="S75" i="41"/>
  <c r="K75" i="41"/>
  <c r="G75" i="41"/>
  <c r="AU74" i="41"/>
  <c r="AI74" i="41"/>
  <c r="AE74" i="41"/>
  <c r="S74" i="41"/>
  <c r="K74" i="41"/>
  <c r="C74" i="41"/>
  <c r="AM73" i="41"/>
  <c r="AI73" i="41"/>
  <c r="AE73" i="41"/>
  <c r="O73" i="41"/>
  <c r="G73" i="41"/>
  <c r="AQ72" i="41"/>
  <c r="AM72" i="41"/>
  <c r="AI72" i="41"/>
  <c r="W72" i="41"/>
  <c r="S72" i="41"/>
  <c r="O72" i="41"/>
  <c r="AU71" i="41"/>
  <c r="AI71" i="41"/>
  <c r="AA71" i="41"/>
  <c r="W71" i="41"/>
  <c r="S71" i="41"/>
  <c r="K71" i="41"/>
  <c r="G71" i="41"/>
  <c r="AU70" i="41"/>
  <c r="AQ70" i="41"/>
  <c r="AM70" i="41"/>
  <c r="AI70" i="41"/>
  <c r="AA70" i="41"/>
  <c r="S70" i="41"/>
  <c r="K70" i="41"/>
  <c r="C70" i="41"/>
  <c r="AU69" i="41"/>
  <c r="AI69" i="41"/>
  <c r="AE69" i="41"/>
  <c r="S69" i="41"/>
  <c r="K69" i="41"/>
  <c r="G69" i="41"/>
  <c r="AI68" i="41"/>
  <c r="AE68" i="41"/>
  <c r="W68" i="41"/>
  <c r="G68" i="41"/>
  <c r="AI67" i="41"/>
  <c r="S67" i="41"/>
  <c r="O67" i="41"/>
  <c r="G67" i="41"/>
  <c r="AQ66" i="41"/>
  <c r="AI66" i="41"/>
  <c r="S66" i="41"/>
  <c r="K66" i="41"/>
  <c r="AU65" i="41"/>
  <c r="AQ65" i="41"/>
  <c r="AM65" i="41"/>
  <c r="AA65" i="41"/>
  <c r="S65" i="41"/>
  <c r="C65" i="41"/>
  <c r="AI56" i="41"/>
  <c r="W56" i="41"/>
  <c r="S56" i="41"/>
  <c r="W55" i="41"/>
  <c r="S55" i="41"/>
  <c r="G55" i="41"/>
  <c r="C55" i="41"/>
  <c r="AM54" i="41"/>
  <c r="AI54" i="41"/>
  <c r="AE54" i="41"/>
  <c r="G54" i="41"/>
  <c r="C54" i="41"/>
  <c r="AM53" i="41"/>
  <c r="AI53" i="41"/>
  <c r="AE53" i="41"/>
  <c r="O53" i="41"/>
  <c r="G53" i="41"/>
  <c r="AM52" i="41"/>
  <c r="AI52" i="41"/>
  <c r="AE52" i="41"/>
  <c r="W52" i="41"/>
  <c r="S52" i="41"/>
  <c r="G52" i="41"/>
  <c r="W51" i="41"/>
  <c r="S51" i="41"/>
  <c r="O51" i="41"/>
  <c r="G51" i="41"/>
  <c r="AE50" i="41"/>
  <c r="W50" i="41"/>
  <c r="S50" i="41"/>
  <c r="G50" i="41"/>
  <c r="AM49" i="41"/>
  <c r="AI49" i="41"/>
  <c r="W49" i="41"/>
  <c r="S49" i="41"/>
  <c r="O49" i="41"/>
  <c r="AM48" i="41"/>
  <c r="AI48" i="41"/>
  <c r="W48" i="41"/>
  <c r="S48" i="41"/>
  <c r="O48" i="41"/>
  <c r="AM47" i="41"/>
  <c r="AI47" i="41"/>
  <c r="W47" i="41"/>
  <c r="S47" i="41"/>
  <c r="O47" i="41"/>
  <c r="G47" i="41"/>
  <c r="AQ46" i="41"/>
  <c r="AM46" i="41"/>
  <c r="AI46" i="41"/>
  <c r="AE46" i="41"/>
  <c r="S46" i="41"/>
  <c r="O46" i="41"/>
  <c r="K46" i="41"/>
  <c r="AI45" i="41"/>
  <c r="AE45" i="41"/>
  <c r="O45" i="41"/>
  <c r="G45" i="41"/>
  <c r="AQ44" i="41"/>
  <c r="AM44" i="41"/>
  <c r="AI44" i="41"/>
  <c r="AE44" i="41"/>
  <c r="S44" i="41"/>
  <c r="K44" i="41"/>
  <c r="G44" i="41"/>
  <c r="AI43" i="41"/>
  <c r="AA43" i="41"/>
  <c r="W43" i="41"/>
  <c r="S43" i="41"/>
  <c r="O43" i="41"/>
  <c r="AI42" i="41"/>
  <c r="AE42" i="41"/>
  <c r="W42" i="41"/>
  <c r="S42" i="41"/>
  <c r="O42" i="41"/>
  <c r="AM41" i="41"/>
  <c r="AI41" i="41"/>
  <c r="AA41" i="41"/>
  <c r="W41" i="41"/>
  <c r="S41" i="41"/>
  <c r="O41" i="41"/>
  <c r="AQ40" i="41"/>
  <c r="AM40" i="41"/>
  <c r="AI40" i="41"/>
  <c r="AE40" i="41"/>
  <c r="S40" i="41"/>
  <c r="O40" i="41"/>
  <c r="AM39" i="41"/>
  <c r="AI39" i="41"/>
  <c r="AE39" i="41"/>
  <c r="S39" i="41"/>
  <c r="O39" i="41"/>
  <c r="G39" i="41"/>
  <c r="AM38" i="41"/>
  <c r="AI38" i="41"/>
  <c r="AE38" i="41"/>
  <c r="S38" i="41"/>
  <c r="K38" i="41"/>
  <c r="G38" i="41"/>
  <c r="C38" i="41"/>
  <c r="AI37" i="41"/>
  <c r="AE37" i="41"/>
  <c r="S37" i="41"/>
  <c r="O37" i="41"/>
  <c r="G37" i="41"/>
  <c r="C37" i="41"/>
  <c r="AI36" i="41"/>
  <c r="AE36" i="41"/>
  <c r="W36" i="41"/>
  <c r="S36" i="41"/>
  <c r="K36" i="41"/>
  <c r="G36" i="41"/>
  <c r="AM35" i="41"/>
  <c r="AI35" i="41"/>
  <c r="AA35" i="41"/>
  <c r="W35" i="41"/>
  <c r="S35" i="41"/>
  <c r="O35" i="41"/>
  <c r="AI34" i="41"/>
  <c r="AE34" i="41"/>
  <c r="S34" i="41"/>
  <c r="O34" i="41"/>
  <c r="AI33" i="41"/>
  <c r="AA33" i="41"/>
  <c r="S33" i="41"/>
  <c r="O33" i="41"/>
  <c r="G33" i="41"/>
  <c r="C42" i="41" l="1"/>
  <c r="C43" i="41"/>
  <c r="C45" i="41"/>
  <c r="C56" i="41"/>
  <c r="C69" i="41"/>
  <c r="C34" i="41"/>
  <c r="C35" i="41"/>
  <c r="C39" i="41"/>
  <c r="C47" i="41"/>
  <c r="C50" i="41"/>
  <c r="C77" i="41"/>
  <c r="C78" i="41"/>
  <c r="C80" i="41"/>
  <c r="C84" i="41"/>
  <c r="C36" i="41"/>
  <c r="C44" i="41"/>
  <c r="C51" i="41"/>
  <c r="C52" i="41"/>
  <c r="C53" i="41"/>
  <c r="C66" i="41"/>
  <c r="C75" i="41"/>
  <c r="C85" i="41"/>
  <c r="C87" i="41"/>
  <c r="C40" i="41"/>
  <c r="C68" i="41"/>
  <c r="C73" i="41"/>
  <c r="C86" i="41"/>
  <c r="C88" i="41"/>
  <c r="C79" i="41"/>
  <c r="C41" i="41"/>
  <c r="C46" i="41"/>
  <c r="C83" i="41"/>
  <c r="W34" i="41"/>
  <c r="AQ34" i="41"/>
  <c r="AE41" i="41"/>
  <c r="AQ42" i="41"/>
  <c r="S53" i="41"/>
  <c r="AM33" i="41"/>
  <c r="K34" i="41"/>
  <c r="AM34" i="41"/>
  <c r="AE35" i="41"/>
  <c r="AQ36" i="41"/>
  <c r="W37" i="41"/>
  <c r="O38" i="41"/>
  <c r="W38" i="41"/>
  <c r="AA39" i="41"/>
  <c r="G40" i="41"/>
  <c r="G41" i="41"/>
  <c r="K42" i="41"/>
  <c r="AM42" i="41"/>
  <c r="AE43" i="41"/>
  <c r="AM43" i="41"/>
  <c r="S45" i="41"/>
  <c r="AI50" i="41"/>
  <c r="AI51" i="41"/>
  <c r="AI55" i="41"/>
  <c r="C67" i="41"/>
  <c r="C72" i="41"/>
  <c r="S77" i="41"/>
  <c r="AE33" i="41"/>
  <c r="O36" i="41"/>
  <c r="AA37" i="41"/>
  <c r="K40" i="41"/>
  <c r="AE48" i="41"/>
  <c r="S54" i="41"/>
  <c r="AI65" i="41"/>
  <c r="C71" i="41"/>
  <c r="C76" i="41"/>
  <c r="G79" i="41"/>
  <c r="G35" i="41"/>
  <c r="AM36" i="41"/>
  <c r="AM37" i="41"/>
  <c r="W39" i="41"/>
  <c r="W40" i="41"/>
  <c r="G42" i="41"/>
  <c r="G43" i="41"/>
  <c r="AM45" i="41"/>
  <c r="C48" i="41"/>
  <c r="C49" i="41"/>
  <c r="S68" i="41"/>
  <c r="S73" i="41"/>
  <c r="AI78" i="41"/>
  <c r="AI79" i="41"/>
  <c r="AE47" i="41"/>
  <c r="O50" i="41"/>
  <c r="O56" i="41"/>
  <c r="G66" i="41"/>
  <c r="O66" i="41"/>
  <c r="W67" i="41"/>
  <c r="AE67" i="41"/>
  <c r="K68" i="41"/>
  <c r="AM68" i="41"/>
  <c r="AU68" i="41"/>
  <c r="AA69" i="41"/>
  <c r="G70" i="41"/>
  <c r="O70" i="41"/>
  <c r="O71" i="41"/>
  <c r="AQ71" i="41"/>
  <c r="AE72" i="41"/>
  <c r="K73" i="41"/>
  <c r="AU73" i="41"/>
  <c r="AA74" i="41"/>
  <c r="O75" i="41"/>
  <c r="AQ75" i="41"/>
  <c r="W76" i="41"/>
  <c r="AE76" i="41"/>
  <c r="K77" i="41"/>
  <c r="AM77" i="41"/>
  <c r="AU77" i="41"/>
  <c r="AA78" i="41"/>
  <c r="AU79" i="41"/>
  <c r="AU80" i="41"/>
  <c r="G81" i="41"/>
  <c r="AA81" i="41"/>
  <c r="O82" i="41"/>
  <c r="AQ82" i="41"/>
  <c r="W83" i="41"/>
  <c r="AE83" i="41"/>
  <c r="K84" i="41"/>
  <c r="AU84" i="41"/>
  <c r="K85" i="41"/>
  <c r="AE85" i="41"/>
  <c r="AQ85" i="41"/>
  <c r="O86" i="41"/>
  <c r="AA86" i="41"/>
  <c r="AU86" i="41"/>
  <c r="K87" i="41"/>
  <c r="AE87" i="41"/>
  <c r="O88" i="41"/>
  <c r="AA88" i="41"/>
  <c r="AU88" i="41"/>
  <c r="O44" i="41"/>
  <c r="W44" i="41"/>
  <c r="AA45" i="41"/>
  <c r="G46" i="41"/>
  <c r="AE49" i="41"/>
  <c r="O52" i="41"/>
  <c r="AA54" i="41"/>
  <c r="O55" i="41"/>
  <c r="AQ55" i="41"/>
  <c r="AE56" i="41"/>
  <c r="AM56" i="41"/>
  <c r="G65" i="41"/>
  <c r="O65" i="41"/>
  <c r="W66" i="41"/>
  <c r="AE66" i="41"/>
  <c r="K67" i="41"/>
  <c r="AM67" i="41"/>
  <c r="AU67" i="41"/>
  <c r="AA68" i="41"/>
  <c r="O69" i="41"/>
  <c r="W69" i="41"/>
  <c r="AQ69" i="41"/>
  <c r="W70" i="41"/>
  <c r="AE70" i="41"/>
  <c r="AE71" i="41"/>
  <c r="AM71" i="41"/>
  <c r="K72" i="41"/>
  <c r="AU72" i="41"/>
  <c r="AA73" i="41"/>
  <c r="G74" i="41"/>
  <c r="O74" i="41"/>
  <c r="W74" i="41"/>
  <c r="AQ74" i="41"/>
  <c r="AE75" i="41"/>
  <c r="K76" i="41"/>
  <c r="AM76" i="41"/>
  <c r="AU76" i="41"/>
  <c r="AA77" i="41"/>
  <c r="G78" i="41"/>
  <c r="O78" i="41"/>
  <c r="O79" i="41"/>
  <c r="O80" i="41"/>
  <c r="W81" i="41"/>
  <c r="W82" i="41"/>
  <c r="AE82" i="41"/>
  <c r="K83" i="41"/>
  <c r="W45" i="41"/>
  <c r="W46" i="41"/>
  <c r="AA47" i="41"/>
  <c r="G48" i="41"/>
  <c r="G49" i="41"/>
  <c r="AM50" i="41"/>
  <c r="AE51" i="41"/>
  <c r="AM51" i="41"/>
  <c r="W53" i="41"/>
  <c r="O54" i="41"/>
  <c r="W54" i="41"/>
  <c r="AE55" i="41"/>
  <c r="AM55" i="41"/>
  <c r="K65" i="41"/>
  <c r="W65" i="41"/>
  <c r="AE65" i="41"/>
  <c r="AA66" i="41"/>
  <c r="AM66" i="41"/>
  <c r="AU66" i="41"/>
  <c r="AA67" i="41"/>
  <c r="AQ67" i="41"/>
  <c r="O68" i="41"/>
  <c r="AQ68" i="41"/>
  <c r="AM69" i="41"/>
  <c r="G72" i="41"/>
  <c r="AA72" i="41"/>
  <c r="W73" i="41"/>
  <c r="AQ73" i="41"/>
  <c r="AM74" i="41"/>
  <c r="AU75" i="41"/>
  <c r="AA76" i="41"/>
  <c r="O77" i="41"/>
  <c r="AQ79" i="41"/>
  <c r="AQ80" i="41"/>
  <c r="AM81" i="41"/>
  <c r="AU82" i="41"/>
  <c r="AA34" i="41"/>
  <c r="AQ35" i="41"/>
  <c r="AA36" i="41"/>
  <c r="K37" i="41"/>
  <c r="AQ37" i="41"/>
  <c r="AA38" i="41"/>
  <c r="K39" i="41"/>
  <c r="AQ39" i="41"/>
  <c r="AA40" i="41"/>
  <c r="K41" i="41"/>
  <c r="AQ41" i="41"/>
  <c r="AA42" i="41"/>
  <c r="K43" i="41"/>
  <c r="AQ43" i="41"/>
  <c r="AA44" i="41"/>
  <c r="K45" i="41"/>
  <c r="AQ45" i="41"/>
  <c r="AA46" i="41"/>
  <c r="K47" i="41"/>
  <c r="AQ47" i="41"/>
  <c r="AA48" i="41"/>
  <c r="K49" i="41"/>
  <c r="AQ49" i="41"/>
  <c r="AA50" i="41"/>
  <c r="K51" i="41"/>
  <c r="AQ51" i="41"/>
  <c r="AA52" i="41"/>
  <c r="K53" i="41"/>
  <c r="AQ53" i="41"/>
  <c r="AQ54" i="41"/>
  <c r="K56" i="41"/>
  <c r="AQ33" i="41"/>
  <c r="K35" i="41"/>
  <c r="K55" i="41"/>
  <c r="AA56" i="41"/>
  <c r="K33" i="41"/>
  <c r="W33" i="41"/>
  <c r="G34" i="41"/>
  <c r="AQ38" i="41"/>
  <c r="K48" i="41"/>
  <c r="AQ48" i="41"/>
  <c r="AA49" i="41"/>
  <c r="K50" i="41"/>
  <c r="AQ50" i="41"/>
  <c r="AA51" i="41"/>
  <c r="K52" i="41"/>
  <c r="AQ52" i="41"/>
  <c r="AA53" i="41"/>
  <c r="K54" i="41"/>
  <c r="AA55" i="41"/>
  <c r="AQ56" i="41"/>
  <c r="G57" i="41" l="1"/>
  <c r="K57" i="41"/>
  <c r="S57" i="41"/>
  <c r="AM89" i="41"/>
  <c r="AI57" i="41"/>
  <c r="AU89" i="41"/>
  <c r="AU57" i="41"/>
  <c r="AQ89" i="41"/>
  <c r="AQ57" i="41"/>
  <c r="AA57" i="41"/>
  <c r="AA89" i="41"/>
  <c r="S89" i="41"/>
  <c r="O57" i="41"/>
  <c r="C89" i="41"/>
  <c r="G89" i="41"/>
  <c r="AI89" i="41"/>
  <c r="W57" i="41"/>
  <c r="AE89" i="41"/>
  <c r="W89" i="41"/>
  <c r="AM57" i="41"/>
  <c r="K89" i="41"/>
  <c r="O89" i="41"/>
  <c r="AE57" i="41"/>
  <c r="F35" i="12"/>
  <c r="G97" i="41" s="1"/>
  <c r="D35" i="12"/>
  <c r="C35" i="12"/>
  <c r="C12" i="5" s="1"/>
  <c r="H35" i="12"/>
  <c r="G35" i="12"/>
  <c r="B60" i="41" l="1"/>
  <c r="C6" i="41" s="1"/>
  <c r="B92" i="41"/>
  <c r="C10" i="41" s="1"/>
  <c r="C13" i="5"/>
  <c r="C14" i="5" s="1"/>
  <c r="B15" i="41" s="1"/>
  <c r="O12" i="5"/>
  <c r="B1" i="41"/>
  <c r="C3" i="12"/>
  <c r="C3" i="5"/>
  <c r="E35" i="12"/>
  <c r="O13" i="5" l="1"/>
  <c r="O14" i="5" s="1"/>
  <c r="C21" i="5"/>
  <c r="C36" i="5" s="1"/>
  <c r="F16" i="41"/>
  <c r="O21" i="5" l="1"/>
  <c r="O36" i="5" s="1"/>
  <c r="O39" i="5" s="1"/>
  <c r="G98" i="41"/>
  <c r="G99" i="41" s="1"/>
  <c r="C8" i="41" s="1"/>
  <c r="F15" i="41"/>
  <c r="F17" i="41" s="1"/>
  <c r="B27" i="41"/>
  <c r="H15" i="41" s="1"/>
  <c r="F19" i="41" l="1"/>
  <c r="O21" i="41" l="1"/>
  <c r="F21" i="41"/>
  <c r="F25" i="41" s="1"/>
  <c r="F27" i="41" s="1"/>
  <c r="K21" i="41" l="1"/>
  <c r="K25" i="41" s="1"/>
  <c r="K27" i="41" s="1"/>
  <c r="E44" i="5" l="1"/>
  <c r="F44" i="5" s="1"/>
  <c r="G44" i="5" s="1"/>
  <c r="H44" i="5" s="1"/>
  <c r="H54" i="5" l="1"/>
  <c r="I44" i="5" s="1"/>
  <c r="I54" i="5" l="1"/>
  <c r="J44" i="5" s="1"/>
  <c r="J54" i="5" s="1"/>
  <c r="K44" i="5" s="1"/>
  <c r="K54" i="5" s="1"/>
  <c r="L44" i="5" s="1"/>
  <c r="L54" i="5" l="1"/>
  <c r="M44" i="5" s="1"/>
  <c r="M54" i="5" l="1"/>
  <c r="N44" i="5" s="1"/>
  <c r="N5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Erla Sigurðardóttir</author>
    <author>Erla Sigurðardóttir - FERDA</author>
  </authors>
  <commentList>
    <comment ref="B8" authorId="0" shapeId="0" xr:uid="{00000000-0006-0000-0200-000001000000}">
      <text>
        <r>
          <rPr>
            <sz val="9"/>
            <color indexed="81"/>
            <rFont val="Tahoma"/>
            <family val="2"/>
          </rPr>
          <t xml:space="preserve">
Í þessum hluta skal skrá upplýsingar um alla tryggingaskylda veltu. 
Þegar talað er um ferðir er átt við pakkaferðir og samtengda ferðartilhögun
In this part information regarding turnover  subject to package travel security must be registered. 
Package travel and linked travel arrangements are subject to package travel security.</t>
        </r>
      </text>
    </comment>
    <comment ref="B9" authorId="0" shapeId="0" xr:uid="{AEBF576B-3D8F-4A37-A081-9B7F71D899C9}">
      <text>
        <r>
          <rPr>
            <sz val="9"/>
            <color indexed="81"/>
            <rFont val="Tahoma"/>
            <family val="2"/>
          </rPr>
          <t xml:space="preserve">
Name of the tour or description of the tour. The same type of tours / tours to the same destinations can be grouped together into one line. If tours are not of the same length the average length must be calculated. (You can either list each booking or the whole tour irrespective of the numbers of bookings i.e. one tour to Tenerife with 50 bookings and 150 tourists). 
Example: There are four departures to Tenerife for week-tours. You can list Tenerife – week. You can also group all tours to Tenerife for the month but then the average length of stay must be calculated.  
</t>
        </r>
      </text>
    </comment>
    <comment ref="C9" authorId="0" shapeId="0" xr:uid="{ACB4C378-85DB-4E1D-8BF0-C78A4F38FC24}">
      <text>
        <r>
          <rPr>
            <sz val="9"/>
            <color indexed="81"/>
            <rFont val="Tahoma"/>
            <family val="2"/>
          </rPr>
          <t xml:space="preserve">
The total amount the licence holder receives for all tours recorded in this line (if each booking is listed separately, the total value of the booking is recorded).
Example: Four (4) one-week tours to Tenerife, price per person is ISK 200,000, the total number of passengers in all four tours is 100. The number recorded is ISK 20,000,000.
</t>
        </r>
      </text>
    </comment>
    <comment ref="D9" authorId="0" shapeId="0" xr:uid="{FD93945D-D546-471B-A9EC-86691E4E82B2}">
      <text>
        <r>
          <rPr>
            <sz val="9"/>
            <color indexed="81"/>
            <rFont val="Tahoma"/>
            <family val="2"/>
          </rPr>
          <t xml:space="preserve">The total amount of payments received for linked travel arrangements (only the payments the travel agency receives, not payments that travellers make directly other service providers).
</t>
        </r>
      </text>
    </comment>
    <comment ref="E9" authorId="0" shapeId="0" xr:uid="{78BB5FBD-A91C-4CA9-AA2B-22BFF36A0C13}">
      <text>
        <r>
          <rPr>
            <sz val="9"/>
            <color indexed="81"/>
            <rFont val="Tahoma"/>
            <family val="2"/>
          </rPr>
          <t xml:space="preserve">
The amount of this column is calculated automatically. </t>
        </r>
      </text>
    </comment>
    <comment ref="F9" authorId="0" shapeId="0" xr:uid="{8CC9695C-DF43-4C0A-ACD0-011FBC41426F}">
      <text>
        <r>
          <rPr>
            <sz val="9"/>
            <color indexed="81"/>
            <rFont val="Tahoma"/>
            <family val="2"/>
          </rPr>
          <t xml:space="preserve">
The total amount of all confirmation deposits received . If the tour is paid in full in one payment the number is 0.
Example: 100 tourists in one tour, 50 tourists pay 20.000.- to confirm the tour, 30 tourists pay 30.000 to confirm the tour and 20 tourists do not pay a confirmation fee since they pay the tour in full in one payment. The number recorded is: 50*20,000 + 30*30,000 = 1,900,000</t>
        </r>
      </text>
    </comment>
    <comment ref="G9" authorId="0" shapeId="0" xr:uid="{B9A02E1B-07B1-4D4C-B968-341C18FE3716}">
      <text>
        <r>
          <rPr>
            <sz val="9"/>
            <color indexed="81"/>
            <rFont val="Tahoma"/>
            <family val="2"/>
          </rPr>
          <t xml:space="preserve">
The number of departures for the tours listed in the line – in the case of four (4) one-week tours to Tenerife the number is 4. </t>
        </r>
      </text>
    </comment>
    <comment ref="H9" authorId="0" shapeId="0" xr:uid="{4AC757FC-AAD4-42FD-8ABB-731638DACF08}">
      <text>
        <r>
          <rPr>
            <sz val="9"/>
            <color indexed="81"/>
            <rFont val="Tahoma"/>
            <family val="2"/>
          </rPr>
          <t xml:space="preserve">
Total number of tourists that go on the tour(s) listed in each line.</t>
        </r>
      </text>
    </comment>
    <comment ref="I9" authorId="0" shapeId="0" xr:uid="{7F4B69FA-25A8-4930-97BF-1303C94DFBDE}">
      <text>
        <r>
          <rPr>
            <sz val="9"/>
            <color indexed="81"/>
            <rFont val="Tahoma"/>
            <family val="2"/>
          </rPr>
          <t xml:space="preserve">
Here you record the length of the tour. If the tour is of the same length for all tourists, that length (number of days) is recorded.
Example: In the case of a four-day city-break the number is four.
If the tours are not all of the same length the weighted average duration must be recorded.
Example: The recorded tours to Tenerife are of various length. 50 tourists stay for 11 days, 150 tourists stay for 7 days and 120 tourists stay for 14 days. The recorded number is (50*11 + 150*70 + 120*14)/320 = 10.25. The average tour length is 10.25 days (weighted average).
</t>
        </r>
      </text>
    </comment>
    <comment ref="J9" authorId="0" shapeId="0" xr:uid="{58B9163B-4520-4100-AA31-52B8E887303B}">
      <text>
        <r>
          <rPr>
            <sz val="9"/>
            <color indexed="81"/>
            <rFont val="Tahoma"/>
            <family val="2"/>
          </rPr>
          <t xml:space="preserve">Average number of days from the time tourists pay for a tour in full until the start of the tour. The number of days must be calculated as weighted average. 
Example: 100 tourists take part in a tour. 30 tourists pay in full 45 days prior to departure, 40 tourists pay in full 30 days prior to departure, 30 tourists pay in full 15 days prior to departure. Weighted average is calculated as follows: (30*45+40*30+30*15)/100 = 30. 
The number recorded in the cell is 30.
A tour is considered to be paid in full when the services included and specified in the package travel contract have been paid for. If no formal package travel contract exists, the price of the package is based on an existing offer or other sources such as promotional materials.
</t>
        </r>
      </text>
    </comment>
    <comment ref="B10" authorId="0" shapeId="0" xr:uid="{00000000-0006-0000-0200-000002000000}">
      <text>
        <r>
          <rPr>
            <sz val="9"/>
            <color indexed="81"/>
            <rFont val="Tahoma"/>
            <family val="2"/>
          </rPr>
          <t xml:space="preserve">
Hér skal skrá heiti ferðar eða lýsingu á ferð. Ef ferðir eru samskonar / til sama staðar má skrá þær í einu lagi í eina línu, ef þær eru mislangar þarf að reikna út meðallengd ferðanna (vegið meðaltal). 
Dæmi: Í mánuðinum eru fjórar brottfarir til Tenerife vegna vikuferða. Þá má skrá hér Tenerife – vika. Einnig er hægt að taka saman allar ferðir t.d. til Tenerife í mánuði en þá þarf að reikna meðallengd ferða í dögum (vegið meðaltal).
Athugið að skrá má hverja bókun fyrir sig.</t>
        </r>
      </text>
    </comment>
    <comment ref="C10" authorId="0" shapeId="0" xr:uid="{00000000-0006-0000-0200-000003000000}">
      <text>
        <r>
          <rPr>
            <sz val="9"/>
            <color indexed="81"/>
            <rFont val="Tahoma"/>
            <family val="2"/>
          </rPr>
          <t xml:space="preserve">
Samanlögð fjárhæð sem leyfishafi fær greidda fyrir þær ferðir sem skráðar eru í hverja línu (ef skráðar eru stakar bókanir skal skrá heildarverð hverrar bókunar).
Dæmi: Fjórar vikuferðir til Tenerife, verð á mann er kr. 200.000, samtals eru 100 farþegar í öllum ferðunum. Í reitinn færast kr. 20.000.000.
</t>
        </r>
      </text>
    </comment>
    <comment ref="D10" authorId="0" shapeId="0" xr:uid="{00000000-0006-0000-0200-000004000000}">
      <text>
        <r>
          <rPr>
            <sz val="9"/>
            <color indexed="81"/>
            <rFont val="Tahoma"/>
            <family val="2"/>
          </rPr>
          <t xml:space="preserve">
Samanlögð fjárhæð þeirra greiðslna sem að ferðaskrifstofan tekur við vegna samtengdrar ferðatilhögunar. Hér er einungis átt við greiðslur sem ferðaskrifstofan tekur við en ekki fjárhæðir sem ferðamenn greiða beint til annarra þjónustuaðila.
Á vef Ferðamálastofu er að finna flæðirit sem skýrir hvað tilheyrir samtengdri ferðatilhögun https://www.ferdamalastofa.is/is/leyfi/ferdaskrifstofur/samtengd-ferdatilhogun-flaedirit
</t>
        </r>
      </text>
    </comment>
    <comment ref="E10" authorId="0" shapeId="0" xr:uid="{00000000-0006-0000-0200-000005000000}">
      <text>
        <r>
          <rPr>
            <sz val="9"/>
            <color indexed="81"/>
            <rFont val="Tahoma"/>
            <family val="2"/>
          </rPr>
          <t xml:space="preserve">
Ekki þarf að fylla í þennan dálk, upphæð reiknast sjálfkrafa og er samanlagt heildarsöluverð pakkaferða og samtengdrar ferðatilhögunar.</t>
        </r>
      </text>
    </comment>
    <comment ref="F10" authorId="0" shapeId="0" xr:uid="{00000000-0006-0000-0200-000006000000}">
      <text>
        <r>
          <rPr>
            <sz val="9"/>
            <color indexed="81"/>
            <rFont val="Tahoma"/>
            <family val="2"/>
          </rPr>
          <t xml:space="preserve">
Samanlögð upphæð allra staðfestingargreiðslna sem mótteknar eru vegna þeirra ferða sem skráðar eru í hverja línu.
Sé ferð greidd að fullu í einni greiðslu færist 0 í þennan reit.
Dæmi: 100 farþegar í ferð, 50 farþegar greiða kr. 20.000.- í staðfestingargjald, 30 farþegar greiða kr. 30.000.- í staðfestingargjald, 20 farþegar greiða ekki staðfestingargjald því þeir greiða ferðina að fullu við bókun. Talan sem færist í reitinn er: 50*20.000 + 30*30.000 = 1.900.000
</t>
        </r>
      </text>
    </comment>
    <comment ref="G10" authorId="0" shapeId="0" xr:uid="{00000000-0006-0000-0200-000007000000}">
      <text>
        <r>
          <rPr>
            <sz val="9"/>
            <color indexed="81"/>
            <rFont val="Tahoma"/>
            <family val="2"/>
          </rPr>
          <t xml:space="preserve">
Hér skal skrá fjölda brottfara sem eiga við um hverja línu.
Dæmi: Ef um er að ræða fjórar vikuferðir til Tenerife er hér skráð talan 4.</t>
        </r>
      </text>
    </comment>
    <comment ref="H10" authorId="0" shapeId="0" xr:uid="{00000000-0006-0000-0200-000008000000}">
      <text>
        <r>
          <rPr>
            <sz val="9"/>
            <color indexed="81"/>
            <rFont val="Tahoma"/>
            <family val="2"/>
          </rPr>
          <t xml:space="preserve">
Samanlagður fjöldi ferðamanna sem fer í ferð(ir) sem skráðar eru í hverja línu.</t>
        </r>
      </text>
    </comment>
    <comment ref="I10" authorId="0" shapeId="0" xr:uid="{00000000-0006-0000-0200-000009000000}">
      <text>
        <r>
          <rPr>
            <sz val="9"/>
            <color indexed="81"/>
            <rFont val="Tahoma"/>
            <family val="2"/>
          </rPr>
          <t xml:space="preserve">
Hér skal skrá lengd þeirra ferða sem skráðar eru í hverja línu. 
Dæmi: Ef um er að ræða fjögurra daga borgarferð skal skrá töluna 4 í þennan reit.
Ef lengd skráðra ferða er mismunandi þarf að reikna vegið meðaltal lengdar ferðanna. 
Dæmi: Skráðar ferðir til Tenerife: 50 farþegar eru í 11 daga, 150 farþegar eru í 7 daga og 120 farþegar eru í 14 daga. Meðallengd ferðanna er reiknuð á eftirfarandi hátt:
(50*11+150*7+120*14)/320 = 10,25 (vegið meðaltal).
Í reitinn færist talan 10 (námundað að heilli tölu).
</t>
        </r>
      </text>
    </comment>
    <comment ref="J10" authorId="0" shapeId="0" xr:uid="{00000000-0006-0000-0200-00000A000000}">
      <text>
        <r>
          <rPr>
            <sz val="9"/>
            <color indexed="81"/>
            <rFont val="Tahoma"/>
            <family val="2"/>
          </rPr>
          <t xml:space="preserve">
Meðaltalsfjöldi daga frá því að farþegar greiða ferð að fullu þar til að ferð hefst. Reikna ber fjölda daga sem vegið meðaltal.
Dæmi: 100 farþegar eru í ferð. 30 farþegar greiða ferð að fullu 45 dögum fyrir brottför, 40 farþegar greiða ferð að fullu 30 dögum fyrir brottför, 30 farþegar greiða ferð að fullu 15 dögum fyrir brottför. Reiknað er vegið meðaltal á eftirfarandi hátt: (30*45+40*30+30*15)/100 = 30.
Í reitinn er færð talan 30.
Ferð telst greidd að fullu þegar að greitt hefur verið fyrir þá þjónustu sem að tilgreind er í pakkaferðasamningi. Sé formlegur pakkaferðasamningur ekki gerður skal miða við það sem er innifalið samkvæmt tilboði, upplýsingum á vef eða í öðru kynningarefni
</t>
        </r>
      </text>
    </comment>
    <comment ref="B38" authorId="0" shapeId="0" xr:uid="{00000000-0006-0000-0200-00000B000000}">
      <text>
        <r>
          <rPr>
            <sz val="9"/>
            <color indexed="81"/>
            <rFont val="Tahoma"/>
            <family val="2"/>
          </rPr>
          <t xml:space="preserve">
Í þennan hluta skal skrá upplýsingar um veltu sem er undanþegin tryggingarskyldu leyfishafa.
Turnover that is not subject to package travel security of the licence-holder must be recorded in this part.</t>
        </r>
      </text>
    </comment>
    <comment ref="B39" authorId="0" shapeId="0" xr:uid="{2B6E5128-8411-454A-ABF9-35BD0EA97074}">
      <text>
        <r>
          <rPr>
            <sz val="9"/>
            <color indexed="81"/>
            <rFont val="Tahoma"/>
            <family val="2"/>
          </rPr>
          <t xml:space="preserve">
All turnover that is exempt from the package travel security of the licence holder must be accounted for, including package travel that is covered by the package travel security of other traders. The turnover must be broken down by income category.</t>
        </r>
      </text>
    </comment>
    <comment ref="B40" authorId="0" shapeId="0" xr:uid="{00000000-0006-0000-0200-00000E000000}">
      <text>
        <r>
          <rPr>
            <sz val="9"/>
            <color indexed="81"/>
            <rFont val="Tahoma"/>
            <family val="2"/>
          </rPr>
          <t xml:space="preserve">
Gera þarf grein fyrir allri veltu sem undanskilin er tryggingaskyldu, þ.m.t. pakkaferðum sem tryggðar eru af öðrum. Greina þarf veltuna eftir tekjuflokkum.
</t>
        </r>
      </text>
    </comment>
    <comment ref="B41" authorId="1" shapeId="0" xr:uid="{1F1A5A77-1645-4789-865E-36D4A586A25D}">
      <text>
        <r>
          <rPr>
            <sz val="9"/>
            <color indexed="81"/>
            <rFont val="Tahoma"/>
            <family val="2"/>
          </rPr>
          <t xml:space="preserve">Um er að ræða aðra seljendur þ.e. smásala eða skipuleggjendur.
Innlendir aðilar verða að hafa ferðaskrifstofuleyfi.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Erla Sigurðardóttir</author>
    <author>Erla Sigurðardóttir - FERDA</author>
  </authors>
  <commentList>
    <comment ref="B8" authorId="0" shapeId="0" xr:uid="{1D50DDE5-2CD1-491B-AF17-6E3AC0210C82}">
      <text>
        <r>
          <rPr>
            <sz val="9"/>
            <color indexed="81"/>
            <rFont val="Tahoma"/>
            <family val="2"/>
          </rPr>
          <t xml:space="preserve">
Í þessum hluta skal skrá upplýsingar um alla tryggingaskylda veltu. 
Þegar talað er um ferðir er átt við pakkaferðir og samtengda ferðartilhögun
In this part information regarding turnover  subject to package travel security must be registered. 
Package travel and linked travel arrangements are subject to package travel security.</t>
        </r>
      </text>
    </comment>
    <comment ref="B9" authorId="0" shapeId="0" xr:uid="{1C96B0FC-FB4E-47B8-8B5E-4E1C13107666}">
      <text>
        <r>
          <rPr>
            <sz val="9"/>
            <color indexed="81"/>
            <rFont val="Tahoma"/>
            <family val="2"/>
          </rPr>
          <t xml:space="preserve">
Name of the tour or description of the tour. The same type of tours / tours to the same destinations can be grouped together into one line. If tours are not of the same length the average length must be calculated. (You can either list each booking or the whole tour irrespective of the numbers of bookings i.e. one tour to Tenerife with 50 bookings and 150 tourists). 
Example: There are four departures to Tenerife for week-tours. You can list Tenerife – week. You can also group all tours to Tenerife for the month but then the average length of stay must be calculated.  
</t>
        </r>
      </text>
    </comment>
    <comment ref="C9" authorId="0" shapeId="0" xr:uid="{F52273DE-4190-4910-9139-3E6E7861FBA0}">
      <text>
        <r>
          <rPr>
            <sz val="9"/>
            <color indexed="81"/>
            <rFont val="Tahoma"/>
            <family val="2"/>
          </rPr>
          <t xml:space="preserve">
The total amount the licence holder receives for all tours recorded in this line (if each booking is listed separately, the total value of the booking is recorded).
Example: Four (4) one-week tours to Tenerife, price per person is ISK 200,000, the total number of passengers in all four tours is 100. The number recorded is ISK 20,000,000.
</t>
        </r>
      </text>
    </comment>
    <comment ref="D9" authorId="0" shapeId="0" xr:uid="{91B52EE3-F41A-40C0-A04D-DAE92CE3F8F2}">
      <text>
        <r>
          <rPr>
            <sz val="9"/>
            <color indexed="81"/>
            <rFont val="Tahoma"/>
            <family val="2"/>
          </rPr>
          <t xml:space="preserve">The total amount of payments received for linked travel arrangements (only the payments the travel agency receives, not payments that travellers make directly other service providers).
</t>
        </r>
      </text>
    </comment>
    <comment ref="E9" authorId="0" shapeId="0" xr:uid="{83E7C6E6-C256-4C6E-8F0F-601FEF58A82C}">
      <text>
        <r>
          <rPr>
            <sz val="9"/>
            <color indexed="81"/>
            <rFont val="Tahoma"/>
            <family val="2"/>
          </rPr>
          <t xml:space="preserve">
The amount of this column is calculated automatically. </t>
        </r>
      </text>
    </comment>
    <comment ref="F9" authorId="0" shapeId="0" xr:uid="{D67103B8-43B8-4099-BC31-FA4E33E28BB5}">
      <text>
        <r>
          <rPr>
            <sz val="9"/>
            <color indexed="81"/>
            <rFont val="Tahoma"/>
            <family val="2"/>
          </rPr>
          <t xml:space="preserve">
The total amount of all confirmation deposits received . If the tour is paid in full in one payment the number is 0.
Example: 100 tourists in one tour, 50 tourists pay 20.000.- to confirm the tour, 30 tourists pay 30.000 to confirm the tour and 20 tourists do not pay a confirmation fee since they pay the tour in full in one payment. The number recorded is: 50*20,000 + 30*30,000 = 1,900,000</t>
        </r>
      </text>
    </comment>
    <comment ref="G9" authorId="0" shapeId="0" xr:uid="{59313467-3C41-482A-839A-00603F197C47}">
      <text>
        <r>
          <rPr>
            <sz val="9"/>
            <color indexed="81"/>
            <rFont val="Tahoma"/>
            <family val="2"/>
          </rPr>
          <t xml:space="preserve">
The number of departures for the tours listed in the line – in the case of four (4) one-week tours to Tenerife the number is 4. </t>
        </r>
      </text>
    </comment>
    <comment ref="H9" authorId="0" shapeId="0" xr:uid="{7833021D-6A68-491B-A9F5-749A84752F5D}">
      <text>
        <r>
          <rPr>
            <sz val="9"/>
            <color indexed="81"/>
            <rFont val="Tahoma"/>
            <family val="2"/>
          </rPr>
          <t xml:space="preserve">
Total number of tourists that go on the tour(s) listed in each line.</t>
        </r>
      </text>
    </comment>
    <comment ref="I9" authorId="0" shapeId="0" xr:uid="{8E65C4D0-C2B0-40B8-BB49-E18B47BA9BCD}">
      <text>
        <r>
          <rPr>
            <sz val="9"/>
            <color indexed="81"/>
            <rFont val="Tahoma"/>
            <family val="2"/>
          </rPr>
          <t xml:space="preserve">
Here you record the length of the tour. If the tour is of the same length for all tourists, that length (number of days) is recorded.
Example: In the case of a four-day city-break the number is four.
If the tours are not all of the same length the weighted average duration must be recorded.
Example: The recorded tours to Tenerife are of various length. 50 tourists stay for 11 days, 150 tourists stay for 7 days and 120 tourists stay for 14 days. The recorded number is (50*11 + 150*70 + 120*14)/320 = 10.25. The average tour length is 10.25 days (weighted average).
</t>
        </r>
      </text>
    </comment>
    <comment ref="J9" authorId="0" shapeId="0" xr:uid="{5A7C3477-B5CD-4445-ABB8-00BD0FFD9725}">
      <text>
        <r>
          <rPr>
            <sz val="9"/>
            <color indexed="81"/>
            <rFont val="Tahoma"/>
            <family val="2"/>
          </rPr>
          <t xml:space="preserve">Average number of days from the time tourists pay for a tour in full until the start of the tour. The number of days must be calculated as weighted average. 
Example: 100 tourists take part in a tour. 30 tourists pay in full 45 days prior to departure, 40 tourists pay in full 30 days prior to departure, 30 tourists pay in full 15 days prior to departure. Weighted average is calculated as follows: (30*45+40*30+30*15)/100 = 30. 
The number recorded in the cell is 30.
A tour is considered to be paid in full when the services included and specified in the package travel contract have been paid for. If no formal package travel contract exists, the price of the package is based on an existing offer or other sources such as promotional materials.
</t>
        </r>
      </text>
    </comment>
    <comment ref="B10" authorId="0" shapeId="0" xr:uid="{90BEFFD1-53A1-42C3-8C9F-8D211C231E9D}">
      <text>
        <r>
          <rPr>
            <sz val="9"/>
            <color indexed="81"/>
            <rFont val="Tahoma"/>
            <family val="2"/>
          </rPr>
          <t xml:space="preserve">
Hér skal skrá heiti ferðar eða lýsingu á ferð. Ef ferðir eru samskonar / til sama staðar má skrá þær í einu lagi í eina línu, ef þær eru mislangar þarf að reikna út meðallengd ferðanna (vegið meðaltal). 
Dæmi: Í mánuðinum eru fjórar brottfarir til Tenerife vegna vikuferða. Þá má skrá hér Tenerife – vika. Einnig er hægt að taka saman allar ferðir t.d. til Tenerife í mánuði en þá þarf að reikna meðallengd ferða í dögum (vegið meðaltal).
Athugið að skrá má hverja bókun fyrir sig.</t>
        </r>
      </text>
    </comment>
    <comment ref="C10" authorId="0" shapeId="0" xr:uid="{587A104C-145B-41F1-8C36-E412EEEADAD6}">
      <text>
        <r>
          <rPr>
            <sz val="9"/>
            <color indexed="81"/>
            <rFont val="Tahoma"/>
            <family val="2"/>
          </rPr>
          <t xml:space="preserve">
Samanlögð fjárhæð sem leyfishafi fær greidda fyrir þær ferðir sem skráðar eru í hverja línu (ef skráðar eru stakar bókanir skal skrá heildarverð hverrar bókunar).
Dæmi: Fjórar vikuferðir til Tenerife, verð á mann er kr. 200.000, samtals eru 100 farþegar í öllum ferðunum. Í reitinn færast kr. 20.000.000.
</t>
        </r>
      </text>
    </comment>
    <comment ref="D10" authorId="0" shapeId="0" xr:uid="{07F42C8E-8A81-46DF-AFCD-83DF8DF89FFF}">
      <text>
        <r>
          <rPr>
            <sz val="9"/>
            <color indexed="81"/>
            <rFont val="Tahoma"/>
            <family val="2"/>
          </rPr>
          <t xml:space="preserve">
Samanlögð fjárhæð þeirra greiðslna sem að ferðaskrifstofan tekur við vegna samtengdrar ferðatilhögunar. Hér er einungis átt við greiðslur sem ferðaskrifstofan tekur við en ekki fjárhæðir sem ferðamenn greiða beint til annarra þjónustuaðila.
Á vef Ferðamálastofu er að finna flæðirit sem skýrir hvað tilheyrir samtengdri ferðatilhögun https://www.ferdamalastofa.is/is/leyfi/ferdaskrifstofur/samtengd-ferdatilhogun-flaedirit
</t>
        </r>
      </text>
    </comment>
    <comment ref="E10" authorId="0" shapeId="0" xr:uid="{A80D905C-5726-4F8A-A8F4-C0E3B0ECEA25}">
      <text>
        <r>
          <rPr>
            <sz val="9"/>
            <color indexed="81"/>
            <rFont val="Tahoma"/>
            <family val="2"/>
          </rPr>
          <t xml:space="preserve">
Ekki þarf að fylla í þennan dálk, upphæð reiknast sjálfkrafa og er samanlagt heildarsöluverð pakkaferða og samtengdrar ferðatilhögunar.</t>
        </r>
      </text>
    </comment>
    <comment ref="F10" authorId="0" shapeId="0" xr:uid="{A0CABF72-E325-4BAF-895C-8825867499CF}">
      <text>
        <r>
          <rPr>
            <sz val="9"/>
            <color indexed="81"/>
            <rFont val="Tahoma"/>
            <family val="2"/>
          </rPr>
          <t xml:space="preserve">
Samanlögð upphæð allra staðfestingargreiðslna sem mótteknar eru vegna þeirra ferða sem skráðar eru í hverja línu.
Sé ferð greidd að fullu í einni greiðslu færist 0 í þennan reit.
Dæmi: 100 farþegar í ferð, 50 farþegar greiða kr. 20.000.- í staðfestingargjald, 30 farþegar greiða kr. 30.000.- í staðfestingargjald, 20 farþegar greiða ekki staðfestingargjald því þeir greiða ferðina að fullu við bókun. Talan sem færist í reitinn er: 50*20.000 + 30*30.000 = 1.900.000
</t>
        </r>
      </text>
    </comment>
    <comment ref="G10" authorId="0" shapeId="0" xr:uid="{3AE7D334-7417-4F01-ABB9-996F93502F0F}">
      <text>
        <r>
          <rPr>
            <sz val="9"/>
            <color indexed="81"/>
            <rFont val="Tahoma"/>
            <family val="2"/>
          </rPr>
          <t xml:space="preserve">
Hér skal skrá fjölda brottfara sem eiga við um hverja línu.
Dæmi: Ef um er að ræða fjórar vikuferðir til Tenerife er hér skráð talan 4.</t>
        </r>
      </text>
    </comment>
    <comment ref="H10" authorId="0" shapeId="0" xr:uid="{376A95BE-35D6-4DBC-932F-ADAED5028EC2}">
      <text>
        <r>
          <rPr>
            <sz val="9"/>
            <color indexed="81"/>
            <rFont val="Tahoma"/>
            <family val="2"/>
          </rPr>
          <t xml:space="preserve">
Samanlagður fjöldi ferðamanna sem fer í ferð(ir) sem skráðar eru í hverja línu.</t>
        </r>
      </text>
    </comment>
    <comment ref="I10" authorId="0" shapeId="0" xr:uid="{32F3F281-6F7F-401C-A8B0-0B3F579693FB}">
      <text>
        <r>
          <rPr>
            <sz val="9"/>
            <color indexed="81"/>
            <rFont val="Tahoma"/>
            <family val="2"/>
          </rPr>
          <t xml:space="preserve">
Hér skal skrá lengd þeirra ferða sem skráðar eru í hverja línu. 
Dæmi: Ef um er að ræða fjögurra daga borgarferð skal skrá töluna 4 í þennan reit.
Ef lengd skráðra ferða er mismunandi þarf að reikna vegið meðaltal lengdar ferðanna. 
Dæmi: Skráðar ferðir til Tenerife: 50 farþegar eru í 11 daga, 150 farþegar eru í 7 daga og 120 farþegar eru í 14 daga. Meðallengd ferðanna er reiknuð á eftirfarandi hátt:
(50*11+150*7+120*14)/320 = 10,25 (vegið meðaltal).
Í reitinn færist talan 10 (námundað að heilli tölu).
</t>
        </r>
      </text>
    </comment>
    <comment ref="J10" authorId="0" shapeId="0" xr:uid="{9E008572-D4BC-44AD-9B89-D7AD45AD6D59}">
      <text>
        <r>
          <rPr>
            <sz val="9"/>
            <color indexed="81"/>
            <rFont val="Tahoma"/>
            <family val="2"/>
          </rPr>
          <t xml:space="preserve">
Meðaltalsfjöldi daga frá því að farþegar greiða ferð að fullu þar til að ferð hefst. Reikna ber fjölda daga sem vegið meðaltal.
Dæmi: 100 farþegar eru í ferð. 30 farþegar greiða ferð að fullu 45 dögum fyrir brottför, 40 farþegar greiða ferð að fullu 30 dögum fyrir brottför, 30 farþegar greiða ferð að fullu 15 dögum fyrir brottför. Reiknað er vegið meðaltal á eftirfarandi hátt: (30*45+40*30+30*15)/100 = 30.
Í reitinn er færð talan 30.
Ferð telst greidd að fullu þegar að greitt hefur verið fyrir þá þjónustu sem að tilgreind er í pakkaferðasamningi. Sé formlegur pakkaferðasamningur ekki gerður skal miða við það sem er innifalið samkvæmt tilboði, upplýsingum á vef eða í öðru kynningarefni
</t>
        </r>
      </text>
    </comment>
    <comment ref="B38" authorId="0" shapeId="0" xr:uid="{33911831-EF66-4D12-99DA-2E71C0058DB2}">
      <text>
        <r>
          <rPr>
            <sz val="9"/>
            <color indexed="81"/>
            <rFont val="Tahoma"/>
            <family val="2"/>
          </rPr>
          <t xml:space="preserve">
Í þennan hluta skal skrá upplýsingar um veltu sem er undanþegin tryggingarskyldu leyfishafa.
Turnover that is not subject to package travel security of the licence-holder must be recorded in this part.</t>
        </r>
      </text>
    </comment>
    <comment ref="B39" authorId="0" shapeId="0" xr:uid="{AE8DBAC7-0839-4EEF-AD60-0411E2575B21}">
      <text>
        <r>
          <rPr>
            <sz val="9"/>
            <color indexed="81"/>
            <rFont val="Tahoma"/>
            <family val="2"/>
          </rPr>
          <t xml:space="preserve">
All turnover that is exempt from the package travel security of the licence holder must be accounted for, including package travel that is covered by the package travel security of other traders. The turnover must be broken down by income category.</t>
        </r>
      </text>
    </comment>
    <comment ref="B40" authorId="0" shapeId="0" xr:uid="{51C14D00-1736-4028-9C5C-B4DA857D8AE7}">
      <text>
        <r>
          <rPr>
            <sz val="9"/>
            <color indexed="81"/>
            <rFont val="Tahoma"/>
            <family val="2"/>
          </rPr>
          <t xml:space="preserve">
Gera þarf grein fyrir allri veltu sem undanskilin er tryggingaskyldu, þ.m.t. pakkaferðum sem tryggðar eru af öðrum. Greina þarf veltuna eftir tekjuflokkum.
</t>
        </r>
      </text>
    </comment>
    <comment ref="B41" authorId="1" shapeId="0" xr:uid="{4132E89D-B04A-4F40-9B7F-0B649DAF5331}">
      <text>
        <r>
          <rPr>
            <sz val="9"/>
            <color indexed="81"/>
            <rFont val="Tahoma"/>
            <family val="2"/>
          </rPr>
          <t xml:space="preserve">Um er að ræða aðra seljendur þ.e. smásala eða skipuleggjendur.
Innlendir aðilar verða að hafa ferðaskrifstofuleyfi.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Erla Sigurðardóttir</author>
    <author>Erla Sigurðardóttir - FERDA</author>
  </authors>
  <commentList>
    <comment ref="B8" authorId="0" shapeId="0" xr:uid="{A234E8CE-0EC5-4FFE-8314-B8CC1BC2C8FC}">
      <text>
        <r>
          <rPr>
            <sz val="9"/>
            <color indexed="81"/>
            <rFont val="Tahoma"/>
            <family val="2"/>
          </rPr>
          <t xml:space="preserve">
Í þessum hluta skal skrá upplýsingar um alla tryggingaskylda veltu. 
Þegar talað er um ferðir er átt við pakkaferðir og samtengda ferðartilhögun
In this part information regarding turnover  subject to package travel security must be registered. 
Package travel and linked travel arrangements are subject to package travel security.</t>
        </r>
      </text>
    </comment>
    <comment ref="B9" authorId="0" shapeId="0" xr:uid="{1A280CEF-D102-4171-93F6-C986E01307FF}">
      <text>
        <r>
          <rPr>
            <sz val="9"/>
            <color indexed="81"/>
            <rFont val="Tahoma"/>
            <family val="2"/>
          </rPr>
          <t xml:space="preserve">
Name of the tour or description of the tour. The same type of tours / tours to the same destinations can be grouped together into one line. If tours are not of the same length the average length must be calculated. (You can either list each booking or the whole tour irrespective of the numbers of bookings i.e. one tour to Tenerife with 50 bookings and 150 tourists). 
Example: There are four departures to Tenerife for week-tours. You can list Tenerife – week. You can also group all tours to Tenerife for the month but then the average length of stay must be calculated.  
</t>
        </r>
      </text>
    </comment>
    <comment ref="C9" authorId="0" shapeId="0" xr:uid="{96ECA975-5479-4F4C-8937-9328525F92D4}">
      <text>
        <r>
          <rPr>
            <sz val="9"/>
            <color indexed="81"/>
            <rFont val="Tahoma"/>
            <family val="2"/>
          </rPr>
          <t xml:space="preserve">
The total amount the licence holder receives for all tours recorded in this line (if each booking is listed separately, the total value of the booking is recorded).
Example: Four (4) one-week tours to Tenerife, price per person is ISK 200,000, the total number of passengers in all four tours is 100. The number recorded is ISK 20,000,000.
</t>
        </r>
      </text>
    </comment>
    <comment ref="D9" authorId="0" shapeId="0" xr:uid="{6EE636C1-2D52-4C52-BF8D-AAE2BFEEBDDD}">
      <text>
        <r>
          <rPr>
            <sz val="9"/>
            <color indexed="81"/>
            <rFont val="Tahoma"/>
            <family val="2"/>
          </rPr>
          <t xml:space="preserve">The total amount of payments received for linked travel arrangements (only the payments the travel agency receives, not payments that travellers make directly other service providers).
</t>
        </r>
      </text>
    </comment>
    <comment ref="E9" authorId="0" shapeId="0" xr:uid="{F7892363-D5A2-4A20-9A6A-25B95508A066}">
      <text>
        <r>
          <rPr>
            <sz val="9"/>
            <color indexed="81"/>
            <rFont val="Tahoma"/>
            <family val="2"/>
          </rPr>
          <t xml:space="preserve">
The amount of this column is calculated automatically. </t>
        </r>
      </text>
    </comment>
    <comment ref="F9" authorId="0" shapeId="0" xr:uid="{FEBAC074-A511-4810-8976-BB686B1D2325}">
      <text>
        <r>
          <rPr>
            <sz val="9"/>
            <color indexed="81"/>
            <rFont val="Tahoma"/>
            <family val="2"/>
          </rPr>
          <t xml:space="preserve">
The total amount of all confirmation deposits received . If the tour is paid in full in one payment the number is 0.
Example: 100 tourists in one tour, 50 tourists pay 20.000.- to confirm the tour, 30 tourists pay 30.000 to confirm the tour and 20 tourists do not pay a confirmation fee since they pay the tour in full in one payment. The number recorded is: 50*20,000 + 30*30,000 = 1,900,000</t>
        </r>
      </text>
    </comment>
    <comment ref="G9" authorId="0" shapeId="0" xr:uid="{47B330C3-51D5-4FF1-97F5-E9D27C866CD6}">
      <text>
        <r>
          <rPr>
            <sz val="9"/>
            <color indexed="81"/>
            <rFont val="Tahoma"/>
            <family val="2"/>
          </rPr>
          <t xml:space="preserve">
The number of departures for the tours listed in the line – in the case of four (4) one-week tours to Tenerife the number is 4. </t>
        </r>
      </text>
    </comment>
    <comment ref="H9" authorId="0" shapeId="0" xr:uid="{24454BFC-5FA3-4038-AD3D-42F07A48D99A}">
      <text>
        <r>
          <rPr>
            <sz val="9"/>
            <color indexed="81"/>
            <rFont val="Tahoma"/>
            <family val="2"/>
          </rPr>
          <t xml:space="preserve">
Total number of tourists that go on the tour(s) listed in each line.</t>
        </r>
      </text>
    </comment>
    <comment ref="I9" authorId="0" shapeId="0" xr:uid="{04DBEAB3-201A-4052-B6C6-95CBE0132A82}">
      <text>
        <r>
          <rPr>
            <sz val="9"/>
            <color indexed="81"/>
            <rFont val="Tahoma"/>
            <family val="2"/>
          </rPr>
          <t xml:space="preserve">
Here you record the length of the tour. If the tour is of the same length for all tourists, that length (number of days) is recorded.
Example: In the case of a four-day city-break the number is four.
If the tours are not all of the same length the weighted average duration must be recorded.
Example: The recorded tours to Tenerife are of various length. 50 tourists stay for 11 days, 150 tourists stay for 7 days and 120 tourists stay for 14 days. The recorded number is (50*11 + 150*70 + 120*14)/320 = 10.25. The average tour length is 10.25 days (weighted average).
</t>
        </r>
      </text>
    </comment>
    <comment ref="J9" authorId="0" shapeId="0" xr:uid="{D0A45D62-8CEC-48A6-A831-C261C5379276}">
      <text>
        <r>
          <rPr>
            <sz val="9"/>
            <color indexed="81"/>
            <rFont val="Tahoma"/>
            <family val="2"/>
          </rPr>
          <t xml:space="preserve">Average number of days from the time tourists pay for a tour in full until the start of the tour. The number of days must be calculated as weighted average. 
Example: 100 tourists take part in a tour. 30 tourists pay in full 45 days prior to departure, 40 tourists pay in full 30 days prior to departure, 30 tourists pay in full 15 days prior to departure. Weighted average is calculated as follows: (30*45+40*30+30*15)/100 = 30. 
The number recorded in the cell is 30.
A tour is considered to be paid in full when the services included and specified in the package travel contract have been paid for. If no formal package travel contract exists, the price of the package is based on an existing offer or other sources such as promotional materials.
</t>
        </r>
      </text>
    </comment>
    <comment ref="B10" authorId="0" shapeId="0" xr:uid="{39E04CB3-8D6C-4739-9D57-0659CE5764AD}">
      <text>
        <r>
          <rPr>
            <sz val="9"/>
            <color indexed="81"/>
            <rFont val="Tahoma"/>
            <family val="2"/>
          </rPr>
          <t xml:space="preserve">
Hér skal skrá heiti ferðar eða lýsingu á ferð. Ef ferðir eru samskonar / til sama staðar má skrá þær í einu lagi í eina línu, ef þær eru mislangar þarf að reikna út meðallengd ferðanna (vegið meðaltal). 
Dæmi: Í mánuðinum eru fjórar brottfarir til Tenerife vegna vikuferða. Þá má skrá hér Tenerife – vika. Einnig er hægt að taka saman allar ferðir t.d. til Tenerife í mánuði en þá þarf að reikna meðallengd ferða í dögum (vegið meðaltal).
Athugið að skrá má hverja bókun fyrir sig.</t>
        </r>
      </text>
    </comment>
    <comment ref="C10" authorId="0" shapeId="0" xr:uid="{9EB5EAA7-72E7-40E8-AFA9-0D9025F224CF}">
      <text>
        <r>
          <rPr>
            <sz val="9"/>
            <color indexed="81"/>
            <rFont val="Tahoma"/>
            <family val="2"/>
          </rPr>
          <t xml:space="preserve">
Samanlögð fjárhæð sem leyfishafi fær greidda fyrir þær ferðir sem skráðar eru í hverja línu (ef skráðar eru stakar bókanir skal skrá heildarverð hverrar bókunar).
Dæmi: Fjórar vikuferðir til Tenerife, verð á mann er kr. 200.000, samtals eru 100 farþegar í öllum ferðunum. Í reitinn færast kr. 20.000.000.
</t>
        </r>
      </text>
    </comment>
    <comment ref="D10" authorId="0" shapeId="0" xr:uid="{965602D8-BF98-478E-8073-EC888D3616D6}">
      <text>
        <r>
          <rPr>
            <sz val="9"/>
            <color indexed="81"/>
            <rFont val="Tahoma"/>
            <family val="2"/>
          </rPr>
          <t xml:space="preserve">
Samanlögð fjárhæð þeirra greiðslna sem að ferðaskrifstofan tekur við vegna samtengdrar ferðatilhögunar. Hér er einungis átt við greiðslur sem ferðaskrifstofan tekur við en ekki fjárhæðir sem ferðamenn greiða beint til annarra þjónustuaðila.
Á vef Ferðamálastofu er að finna flæðirit sem skýrir hvað tilheyrir samtengdri ferðatilhögun https://www.ferdamalastofa.is/is/leyfi/ferdaskrifstofur/samtengd-ferdatilhogun-flaedirit
</t>
        </r>
      </text>
    </comment>
    <comment ref="E10" authorId="0" shapeId="0" xr:uid="{41D5271B-02DF-4D29-ADCB-CAC4EF137DC1}">
      <text>
        <r>
          <rPr>
            <sz val="9"/>
            <color indexed="81"/>
            <rFont val="Tahoma"/>
            <family val="2"/>
          </rPr>
          <t xml:space="preserve">
Ekki þarf að fylla í þennan dálk, upphæð reiknast sjálfkrafa og er samanlagt heildarsöluverð pakkaferða og samtengdrar ferðatilhögunar.</t>
        </r>
      </text>
    </comment>
    <comment ref="F10" authorId="0" shapeId="0" xr:uid="{B055CC8B-5916-403C-828B-8B97D74A7EF0}">
      <text>
        <r>
          <rPr>
            <sz val="9"/>
            <color indexed="81"/>
            <rFont val="Tahoma"/>
            <family val="2"/>
          </rPr>
          <t xml:space="preserve">
Samanlögð upphæð allra staðfestingargreiðslna sem mótteknar eru vegna þeirra ferða sem skráðar eru í hverja línu.
Sé ferð greidd að fullu í einni greiðslu færist 0 í þennan reit.
Dæmi: 100 farþegar í ferð, 50 farþegar greiða kr. 20.000.- í staðfestingargjald, 30 farþegar greiða kr. 30.000.- í staðfestingargjald, 20 farþegar greiða ekki staðfestingargjald því þeir greiða ferðina að fullu við bókun. Talan sem færist í reitinn er: 50*20.000 + 30*30.000 = 1.900.000
</t>
        </r>
      </text>
    </comment>
    <comment ref="G10" authorId="0" shapeId="0" xr:uid="{6E3E5E55-9C27-48F9-A3AF-85A4BFF8F875}">
      <text>
        <r>
          <rPr>
            <sz val="9"/>
            <color indexed="81"/>
            <rFont val="Tahoma"/>
            <family val="2"/>
          </rPr>
          <t xml:space="preserve">
Hér skal skrá fjölda brottfara sem eiga við um hverja línu.
Dæmi: Ef um er að ræða fjórar vikuferðir til Tenerife er hér skráð talan 4.</t>
        </r>
      </text>
    </comment>
    <comment ref="H10" authorId="0" shapeId="0" xr:uid="{F237E114-E214-442E-874B-34297697488E}">
      <text>
        <r>
          <rPr>
            <sz val="9"/>
            <color indexed="81"/>
            <rFont val="Tahoma"/>
            <family val="2"/>
          </rPr>
          <t xml:space="preserve">
Samanlagður fjöldi ferðamanna sem fer í ferð(ir) sem skráðar eru í hverja línu.</t>
        </r>
      </text>
    </comment>
    <comment ref="I10" authorId="0" shapeId="0" xr:uid="{54117D47-1F4E-45C9-A147-030006428E81}">
      <text>
        <r>
          <rPr>
            <sz val="9"/>
            <color indexed="81"/>
            <rFont val="Tahoma"/>
            <family val="2"/>
          </rPr>
          <t xml:space="preserve">
Hér skal skrá lengd þeirra ferða sem skráðar eru í hverja línu. 
Dæmi: Ef um er að ræða fjögurra daga borgarferð skal skrá töluna 4 í þennan reit.
Ef lengd skráðra ferða er mismunandi þarf að reikna vegið meðaltal lengdar ferðanna. 
Dæmi: Skráðar ferðir til Tenerife: 50 farþegar eru í 11 daga, 150 farþegar eru í 7 daga og 120 farþegar eru í 14 daga. Meðallengd ferðanna er reiknuð á eftirfarandi hátt:
(50*11+150*7+120*14)/320 = 10,25 (vegið meðaltal).
Í reitinn færist talan 10 (námundað að heilli tölu).
</t>
        </r>
      </text>
    </comment>
    <comment ref="J10" authorId="0" shapeId="0" xr:uid="{1D7D1172-0BEB-466C-8D74-CB27E80A409D}">
      <text>
        <r>
          <rPr>
            <sz val="9"/>
            <color indexed="81"/>
            <rFont val="Tahoma"/>
            <family val="2"/>
          </rPr>
          <t xml:space="preserve">
Meðaltalsfjöldi daga frá því að farþegar greiða ferð að fullu þar til að ferð hefst. Reikna ber fjölda daga sem vegið meðaltal.
Dæmi: 100 farþegar eru í ferð. 30 farþegar greiða ferð að fullu 45 dögum fyrir brottför, 40 farþegar greiða ferð að fullu 30 dögum fyrir brottför, 30 farþegar greiða ferð að fullu 15 dögum fyrir brottför. Reiknað er vegið meðaltal á eftirfarandi hátt: (30*45+40*30+30*15)/100 = 30.
Í reitinn er færð talan 30.
Ferð telst greidd að fullu þegar að greitt hefur verið fyrir þá þjónustu sem að tilgreind er í pakkaferðasamningi. Sé formlegur pakkaferðasamningur ekki gerður skal miða við það sem er innifalið samkvæmt tilboði, upplýsingum á vef eða í öðru kynningarefni
</t>
        </r>
      </text>
    </comment>
    <comment ref="B38" authorId="0" shapeId="0" xr:uid="{0F9B1B1C-1CE3-49EF-87EA-C04C4571C0AD}">
      <text>
        <r>
          <rPr>
            <sz val="9"/>
            <color indexed="81"/>
            <rFont val="Tahoma"/>
            <family val="2"/>
          </rPr>
          <t xml:space="preserve">
Í þennan hluta skal skrá upplýsingar um veltu sem er undanþegin tryggingarskyldu leyfishafa.
Turnover that is not subject to package travel security of the licence-holder must be recorded in this part.</t>
        </r>
      </text>
    </comment>
    <comment ref="B39" authorId="0" shapeId="0" xr:uid="{84BBD585-747F-4C8C-BE7E-BA6950395D13}">
      <text>
        <r>
          <rPr>
            <sz val="9"/>
            <color indexed="81"/>
            <rFont val="Tahoma"/>
            <family val="2"/>
          </rPr>
          <t xml:space="preserve">
All turnover that is exempt from the package travel security of the licence holder must be accounted for, including package travel that is covered by the package travel security of other traders. The turnover must be broken down by income category.</t>
        </r>
      </text>
    </comment>
    <comment ref="B40" authorId="0" shapeId="0" xr:uid="{8DBEB904-6FDF-4E19-98F4-684014FB994F}">
      <text>
        <r>
          <rPr>
            <sz val="9"/>
            <color indexed="81"/>
            <rFont val="Tahoma"/>
            <family val="2"/>
          </rPr>
          <t xml:space="preserve">
Gera þarf grein fyrir allri veltu sem undanskilin er tryggingaskyldu, þ.m.t. pakkaferðum sem tryggðar eru af öðrum. Greina þarf veltuna eftir tekjuflokkum.
</t>
        </r>
      </text>
    </comment>
    <comment ref="B41" authorId="1" shapeId="0" xr:uid="{B7A354A9-485D-4379-9738-C17DE6602B9D}">
      <text>
        <r>
          <rPr>
            <sz val="9"/>
            <color indexed="81"/>
            <rFont val="Tahoma"/>
            <family val="2"/>
          </rPr>
          <t xml:space="preserve">Um er að ræða aðra seljendur þ.e. smásala eða skipuleggjendur.
Innlendir aðilar verða að hafa ferðaskrifstofuleyfi.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Erla Sigurðardóttir</author>
    <author>Erla Sigurðardóttir - FERDA</author>
  </authors>
  <commentList>
    <comment ref="B8" authorId="0" shapeId="0" xr:uid="{C1D5441D-D1C0-439F-BF6B-87FAC1A33CAD}">
      <text>
        <r>
          <rPr>
            <sz val="9"/>
            <color indexed="81"/>
            <rFont val="Tahoma"/>
            <family val="2"/>
          </rPr>
          <t xml:space="preserve">
Í þessum hluta skal skrá upplýsingar um alla tryggingaskylda veltu. 
Þegar talað er um ferðir er átt við pakkaferðir og samtengda ferðartilhögun
In this part information regarding turnover  subject to package travel security must be registered. 
Package travel and linked travel arrangements are subject to package travel security.</t>
        </r>
      </text>
    </comment>
    <comment ref="B9" authorId="0" shapeId="0" xr:uid="{FB0D341B-7C77-43AF-854D-DE9E8EE2B61B}">
      <text>
        <r>
          <rPr>
            <sz val="9"/>
            <color indexed="81"/>
            <rFont val="Tahoma"/>
            <family val="2"/>
          </rPr>
          <t xml:space="preserve">
Name of the tour or description of the tour. The same type of tours / tours to the same destinations can be grouped together into one line. If tours are not of the same length the average length must be calculated. (You can either list each booking or the whole tour irrespective of the numbers of bookings i.e. one tour to Tenerife with 50 bookings and 150 tourists). 
Example: There are four departures to Tenerife for week-tours. You can list Tenerife – week. You can also group all tours to Tenerife for the month but then the average length of stay must be calculated.  
</t>
        </r>
      </text>
    </comment>
    <comment ref="C9" authorId="0" shapeId="0" xr:uid="{39FFE35B-B119-43C5-9852-6E76331668BE}">
      <text>
        <r>
          <rPr>
            <sz val="9"/>
            <color indexed="81"/>
            <rFont val="Tahoma"/>
            <family val="2"/>
          </rPr>
          <t xml:space="preserve">
The total amount the licence holder receives for all tours recorded in this line (if each booking is listed separately, the total value of the booking is recorded).
Example: Four (4) one-week tours to Tenerife, price per person is ISK 200,000, the total number of passengers in all four tours is 100. The number recorded is ISK 20,000,000.
</t>
        </r>
      </text>
    </comment>
    <comment ref="D9" authorId="0" shapeId="0" xr:uid="{F9BE42D6-0F91-4CD6-8CD3-33F88472DD26}">
      <text>
        <r>
          <rPr>
            <sz val="9"/>
            <color indexed="81"/>
            <rFont val="Tahoma"/>
            <family val="2"/>
          </rPr>
          <t xml:space="preserve">The total amount of payments received for linked travel arrangements (only the payments the travel agency receives, not payments that travellers make directly other service providers).
</t>
        </r>
      </text>
    </comment>
    <comment ref="E9" authorId="0" shapeId="0" xr:uid="{1A972E3B-AE47-49BC-BB3B-19712D8FF433}">
      <text>
        <r>
          <rPr>
            <sz val="9"/>
            <color indexed="81"/>
            <rFont val="Tahoma"/>
            <family val="2"/>
          </rPr>
          <t xml:space="preserve">
The amount of this column is calculated automatically. </t>
        </r>
      </text>
    </comment>
    <comment ref="F9" authorId="0" shapeId="0" xr:uid="{97F40C65-CE56-4392-B053-9178EDEA2193}">
      <text>
        <r>
          <rPr>
            <sz val="9"/>
            <color indexed="81"/>
            <rFont val="Tahoma"/>
            <family val="2"/>
          </rPr>
          <t xml:space="preserve">
The total amount of all confirmation deposits received . If the tour is paid in full in one payment the number is 0.
Example: 100 tourists in one tour, 50 tourists pay 20.000.- to confirm the tour, 30 tourists pay 30.000 to confirm the tour and 20 tourists do not pay a confirmation fee since they pay the tour in full in one payment. The number recorded is: 50*20,000 + 30*30,000 = 1,900,000</t>
        </r>
      </text>
    </comment>
    <comment ref="G9" authorId="0" shapeId="0" xr:uid="{AA2A0501-BCDC-4643-A148-02364C246491}">
      <text>
        <r>
          <rPr>
            <sz val="9"/>
            <color indexed="81"/>
            <rFont val="Tahoma"/>
            <family val="2"/>
          </rPr>
          <t xml:space="preserve">
The number of departures for the tours listed in the line – in the case of four (4) one-week tours to Tenerife the number is 4. </t>
        </r>
      </text>
    </comment>
    <comment ref="H9" authorId="0" shapeId="0" xr:uid="{8DA2782A-8CF9-4B50-8153-EF233B73B774}">
      <text>
        <r>
          <rPr>
            <sz val="9"/>
            <color indexed="81"/>
            <rFont val="Tahoma"/>
            <family val="2"/>
          </rPr>
          <t xml:space="preserve">
Total number of tourists that go on the tour(s) listed in each line.</t>
        </r>
      </text>
    </comment>
    <comment ref="I9" authorId="0" shapeId="0" xr:uid="{383A0530-849F-43E5-99EA-979FE918FA74}">
      <text>
        <r>
          <rPr>
            <sz val="9"/>
            <color indexed="81"/>
            <rFont val="Tahoma"/>
            <family val="2"/>
          </rPr>
          <t xml:space="preserve">
Here you record the length of the tour. If the tour is of the same length for all tourists, that length (number of days) is recorded.
Example: In the case of a four-day city-break the number is four.
If the tours are not all of the same length the weighted average duration must be recorded.
Example: The recorded tours to Tenerife are of various length. 50 tourists stay for 11 days, 150 tourists stay for 7 days and 120 tourists stay for 14 days. The recorded number is (50*11 + 150*70 + 120*14)/320 = 10.25. The average tour length is 10.25 days (weighted average).
</t>
        </r>
      </text>
    </comment>
    <comment ref="J9" authorId="0" shapeId="0" xr:uid="{2BCF56B5-CC6D-4BED-9CAF-A430995A0008}">
      <text>
        <r>
          <rPr>
            <sz val="9"/>
            <color indexed="81"/>
            <rFont val="Tahoma"/>
            <family val="2"/>
          </rPr>
          <t xml:space="preserve">Average number of days from the time tourists pay for a tour in full until the start of the tour. The number of days must be calculated as weighted average. 
Example: 100 tourists take part in a tour. 30 tourists pay in full 45 days prior to departure, 40 tourists pay in full 30 days prior to departure, 30 tourists pay in full 15 days prior to departure. Weighted average is calculated as follows: (30*45+40*30+30*15)/100 = 30. 
The number recorded in the cell is 30.
A tour is considered to be paid in full when the services included and specified in the package travel contract have been paid for. If no formal package travel contract exists, the price of the package is based on an existing offer or other sources such as promotional materials.
</t>
        </r>
      </text>
    </comment>
    <comment ref="B10" authorId="0" shapeId="0" xr:uid="{D504C7FE-86AA-4D74-8494-625BEA0F59B4}">
      <text>
        <r>
          <rPr>
            <sz val="9"/>
            <color indexed="81"/>
            <rFont val="Tahoma"/>
            <family val="2"/>
          </rPr>
          <t xml:space="preserve">
Hér skal skrá heiti ferðar eða lýsingu á ferð. Ef ferðir eru samskonar / til sama staðar má skrá þær í einu lagi í eina línu, ef þær eru mislangar þarf að reikna út meðallengd ferðanna (vegið meðaltal). 
Dæmi: Í mánuðinum eru fjórar brottfarir til Tenerife vegna vikuferða. Þá má skrá hér Tenerife – vika. Einnig er hægt að taka saman allar ferðir t.d. til Tenerife í mánuði en þá þarf að reikna meðallengd ferða í dögum (vegið meðaltal).
Athugið að skrá má hverja bókun fyrir sig.</t>
        </r>
      </text>
    </comment>
    <comment ref="C10" authorId="0" shapeId="0" xr:uid="{839A963A-2D9F-4762-8F4E-C109A646DF59}">
      <text>
        <r>
          <rPr>
            <sz val="9"/>
            <color indexed="81"/>
            <rFont val="Tahoma"/>
            <family val="2"/>
          </rPr>
          <t xml:space="preserve">
Samanlögð fjárhæð sem leyfishafi fær greidda fyrir þær ferðir sem skráðar eru í hverja línu (ef skráðar eru stakar bókanir skal skrá heildarverð hverrar bókunar).
Dæmi: Fjórar vikuferðir til Tenerife, verð á mann er kr. 200.000, samtals eru 100 farþegar í öllum ferðunum. Í reitinn færast kr. 20.000.000.
</t>
        </r>
      </text>
    </comment>
    <comment ref="D10" authorId="0" shapeId="0" xr:uid="{BA38C4B0-5643-4E6C-85E0-C33B51D9BDC4}">
      <text>
        <r>
          <rPr>
            <sz val="9"/>
            <color indexed="81"/>
            <rFont val="Tahoma"/>
            <family val="2"/>
          </rPr>
          <t xml:space="preserve">
Samanlögð fjárhæð þeirra greiðslna sem að ferðaskrifstofan tekur við vegna samtengdrar ferðatilhögunar. Hér er einungis átt við greiðslur sem ferðaskrifstofan tekur við en ekki fjárhæðir sem ferðamenn greiða beint til annarra þjónustuaðila.
Á vef Ferðamálastofu er að finna flæðirit sem skýrir hvað tilheyrir samtengdri ferðatilhögun https://www.ferdamalastofa.is/is/leyfi/ferdaskrifstofur/samtengd-ferdatilhogun-flaedirit
</t>
        </r>
      </text>
    </comment>
    <comment ref="E10" authorId="0" shapeId="0" xr:uid="{6791BEA3-4948-4636-957C-9B2A0CE4A228}">
      <text>
        <r>
          <rPr>
            <sz val="9"/>
            <color indexed="81"/>
            <rFont val="Tahoma"/>
            <family val="2"/>
          </rPr>
          <t xml:space="preserve">
Ekki þarf að fylla í þennan dálk, upphæð reiknast sjálfkrafa og er samanlagt heildarsöluverð pakkaferða og samtengdrar ferðatilhögunar.</t>
        </r>
      </text>
    </comment>
    <comment ref="F10" authorId="0" shapeId="0" xr:uid="{6186AB1E-9CC5-4501-9740-7E3366F8EBDD}">
      <text>
        <r>
          <rPr>
            <sz val="9"/>
            <color indexed="81"/>
            <rFont val="Tahoma"/>
            <family val="2"/>
          </rPr>
          <t xml:space="preserve">
Samanlögð upphæð allra staðfestingargreiðslna sem mótteknar eru vegna þeirra ferða sem skráðar eru í hverja línu.
Sé ferð greidd að fullu í einni greiðslu færist 0 í þennan reit.
Dæmi: 100 farþegar í ferð, 50 farþegar greiða kr. 20.000.- í staðfestingargjald, 30 farþegar greiða kr. 30.000.- í staðfestingargjald, 20 farþegar greiða ekki staðfestingargjald því þeir greiða ferðina að fullu við bókun. Talan sem færist í reitinn er: 50*20.000 + 30*30.000 = 1.900.000
</t>
        </r>
      </text>
    </comment>
    <comment ref="G10" authorId="0" shapeId="0" xr:uid="{A980653C-4B8F-4011-A573-974B00AB61D1}">
      <text>
        <r>
          <rPr>
            <sz val="9"/>
            <color indexed="81"/>
            <rFont val="Tahoma"/>
            <family val="2"/>
          </rPr>
          <t xml:space="preserve">
Hér skal skrá fjölda brottfara sem eiga við um hverja línu.
Dæmi: Ef um er að ræða fjórar vikuferðir til Tenerife er hér skráð talan 4.</t>
        </r>
      </text>
    </comment>
    <comment ref="H10" authorId="0" shapeId="0" xr:uid="{C0DED77A-9151-4854-B2EC-87A9F236736C}">
      <text>
        <r>
          <rPr>
            <sz val="9"/>
            <color indexed="81"/>
            <rFont val="Tahoma"/>
            <family val="2"/>
          </rPr>
          <t xml:space="preserve">
Samanlagður fjöldi ferðamanna sem fer í ferð(ir) sem skráðar eru í hverja línu.</t>
        </r>
      </text>
    </comment>
    <comment ref="I10" authorId="0" shapeId="0" xr:uid="{49A295DC-5C4F-4250-9314-C6D3AD4C76DD}">
      <text>
        <r>
          <rPr>
            <sz val="9"/>
            <color indexed="81"/>
            <rFont val="Tahoma"/>
            <family val="2"/>
          </rPr>
          <t xml:space="preserve">
Hér skal skrá lengd þeirra ferða sem skráðar eru í hverja línu. 
Dæmi: Ef um er að ræða fjögurra daga borgarferð skal skrá töluna 4 í þennan reit.
Ef lengd skráðra ferða er mismunandi þarf að reikna vegið meðaltal lengdar ferðanna. 
Dæmi: Skráðar ferðir til Tenerife: 50 farþegar eru í 11 daga, 150 farþegar eru í 7 daga og 120 farþegar eru í 14 daga. Meðallengd ferðanna er reiknuð á eftirfarandi hátt:
(50*11+150*7+120*14)/320 = 10,25 (vegið meðaltal).
Í reitinn færist talan 10 (námundað að heilli tölu).
</t>
        </r>
      </text>
    </comment>
    <comment ref="J10" authorId="0" shapeId="0" xr:uid="{54E9FCF3-BF67-49BE-BF4D-223CCCE8179D}">
      <text>
        <r>
          <rPr>
            <sz val="9"/>
            <color indexed="81"/>
            <rFont val="Tahoma"/>
            <family val="2"/>
          </rPr>
          <t xml:space="preserve">
Meðaltalsfjöldi daga frá því að farþegar greiða ferð að fullu þar til að ferð hefst. Reikna ber fjölda daga sem vegið meðaltal.
Dæmi: 100 farþegar eru í ferð. 30 farþegar greiða ferð að fullu 45 dögum fyrir brottför, 40 farþegar greiða ferð að fullu 30 dögum fyrir brottför, 30 farþegar greiða ferð að fullu 15 dögum fyrir brottför. Reiknað er vegið meðaltal á eftirfarandi hátt: (30*45+40*30+30*15)/100 = 30.
Í reitinn er færð talan 30.
Ferð telst greidd að fullu þegar að greitt hefur verið fyrir þá þjónustu sem að tilgreind er í pakkaferðasamningi. Sé formlegur pakkaferðasamningur ekki gerður skal miða við það sem er innifalið samkvæmt tilboði, upplýsingum á vef eða í öðru kynningarefni
</t>
        </r>
      </text>
    </comment>
    <comment ref="B38" authorId="0" shapeId="0" xr:uid="{0B059AC7-4606-4CF2-9F79-B350FD93F589}">
      <text>
        <r>
          <rPr>
            <sz val="9"/>
            <color indexed="81"/>
            <rFont val="Tahoma"/>
            <family val="2"/>
          </rPr>
          <t xml:space="preserve">
Í þennan hluta skal skrá upplýsingar um veltu sem er undanþegin tryggingarskyldu leyfishafa.
Turnover that is not subject to package travel security of the licence-holder must be recorded in this part.</t>
        </r>
      </text>
    </comment>
    <comment ref="B39" authorId="0" shapeId="0" xr:uid="{4454B396-C650-47C1-94BD-F43AE432911E}">
      <text>
        <r>
          <rPr>
            <sz val="9"/>
            <color indexed="81"/>
            <rFont val="Tahoma"/>
            <family val="2"/>
          </rPr>
          <t xml:space="preserve">
All turnover that is exempt from the package travel security of the licence holder must be accounted for, including package travel that is covered by the package travel security of other traders. The turnover must be broken down by income category.</t>
        </r>
      </text>
    </comment>
    <comment ref="B40" authorId="0" shapeId="0" xr:uid="{5122E234-0144-4B35-BDE1-63FD1F98A8D9}">
      <text>
        <r>
          <rPr>
            <sz val="9"/>
            <color indexed="81"/>
            <rFont val="Tahoma"/>
            <family val="2"/>
          </rPr>
          <t xml:space="preserve">
Gera þarf grein fyrir allri veltu sem undanskilin er tryggingaskyldu, þ.m.t. pakkaferðum sem tryggðar eru af öðrum. Greina þarf veltuna eftir tekjuflokkum.
</t>
        </r>
      </text>
    </comment>
    <comment ref="B41" authorId="1" shapeId="0" xr:uid="{03C7F95D-0041-4331-9ED2-8C49A7DE0AF0}">
      <text>
        <r>
          <rPr>
            <sz val="9"/>
            <color indexed="81"/>
            <rFont val="Tahoma"/>
            <family val="2"/>
          </rPr>
          <t xml:space="preserve">Um er að ræða aðra seljendur þ.e. smásala eða skipuleggjendur.
Innlendir aðilar verða að hafa ferðaskrifstofuleyfi.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Erla Sigurðardóttir</author>
    <author>Erla Sigurðardóttir - FERDA</author>
  </authors>
  <commentList>
    <comment ref="B8" authorId="0" shapeId="0" xr:uid="{4A7F6926-12C6-4D5E-AC50-001A5502435E}">
      <text>
        <r>
          <rPr>
            <sz val="9"/>
            <color indexed="81"/>
            <rFont val="Tahoma"/>
            <family val="2"/>
          </rPr>
          <t xml:space="preserve">
Í þessum hluta skal skrá upplýsingar um alla tryggingaskylda veltu. 
Þegar talað er um ferðir er átt við pakkaferðir og samtengda ferðartilhögun
In this part information regarding turnover  subject to package travel security must be registered. 
Package travel and linked travel arrangements are subject to package travel security.</t>
        </r>
      </text>
    </comment>
    <comment ref="B9" authorId="0" shapeId="0" xr:uid="{9EB9C907-4051-44A0-92DC-8C2CA5E008F8}">
      <text>
        <r>
          <rPr>
            <sz val="9"/>
            <color indexed="81"/>
            <rFont val="Tahoma"/>
            <family val="2"/>
          </rPr>
          <t xml:space="preserve">
Name of the tour or description of the tour. The same type of tours / tours to the same destinations can be grouped together into one line. If tours are not of the same length the average length must be calculated. (You can either list each booking or the whole tour irrespective of the numbers of bookings i.e. one tour to Tenerife with 50 bookings and 150 tourists). 
Example: There are four departures to Tenerife for week-tours. You can list Tenerife – week. You can also group all tours to Tenerife for the month but then the average length of stay must be calculated.  
</t>
        </r>
      </text>
    </comment>
    <comment ref="C9" authorId="0" shapeId="0" xr:uid="{D59EEE4A-D160-4EC5-8153-5A693FBD8297}">
      <text>
        <r>
          <rPr>
            <sz val="9"/>
            <color indexed="81"/>
            <rFont val="Tahoma"/>
            <family val="2"/>
          </rPr>
          <t xml:space="preserve">
The total amount the licence holder receives for all tours recorded in this line (if each booking is listed separately, the total value of the booking is recorded).
Example: Four (4) one-week tours to Tenerife, price per person is ISK 200,000, the total number of passengers in all four tours is 100. The number recorded is ISK 20,000,000.
</t>
        </r>
      </text>
    </comment>
    <comment ref="D9" authorId="0" shapeId="0" xr:uid="{8FCC0E9A-31E2-41D8-A39E-083384EDBC9D}">
      <text>
        <r>
          <rPr>
            <sz val="9"/>
            <color indexed="81"/>
            <rFont val="Tahoma"/>
            <family val="2"/>
          </rPr>
          <t xml:space="preserve">The total amount of payments received for linked travel arrangements (only the payments the travel agency receives, not payments that travellers make directly other service providers).
</t>
        </r>
      </text>
    </comment>
    <comment ref="E9" authorId="0" shapeId="0" xr:uid="{1C738736-895F-4110-B112-D753BC1CD06D}">
      <text>
        <r>
          <rPr>
            <sz val="9"/>
            <color indexed="81"/>
            <rFont val="Tahoma"/>
            <family val="2"/>
          </rPr>
          <t xml:space="preserve">
The amount of this column is calculated automatically. </t>
        </r>
      </text>
    </comment>
    <comment ref="F9" authorId="0" shapeId="0" xr:uid="{5E62FDB0-0718-428E-9E80-8AB8188F83FB}">
      <text>
        <r>
          <rPr>
            <sz val="9"/>
            <color indexed="81"/>
            <rFont val="Tahoma"/>
            <family val="2"/>
          </rPr>
          <t xml:space="preserve">
The total amount of all confirmation deposits received . If the tour is paid in full in one payment the number is 0.
Example: 100 tourists in one tour, 50 tourists pay 20.000.- to confirm the tour, 30 tourists pay 30.000 to confirm the tour and 20 tourists do not pay a confirmation fee since they pay the tour in full in one payment. The number recorded is: 50*20,000 + 30*30,000 = 1,900,000</t>
        </r>
      </text>
    </comment>
    <comment ref="G9" authorId="0" shapeId="0" xr:uid="{CFBDC8B7-9E77-4A0A-88D8-15C60A2BAB1D}">
      <text>
        <r>
          <rPr>
            <sz val="9"/>
            <color indexed="81"/>
            <rFont val="Tahoma"/>
            <family val="2"/>
          </rPr>
          <t xml:space="preserve">
The number of departures for the tours listed in the line – in the case of four (4) one-week tours to Tenerife the number is 4. </t>
        </r>
      </text>
    </comment>
    <comment ref="H9" authorId="0" shapeId="0" xr:uid="{BF07906E-7C48-4E79-8EE6-3724E290BDD3}">
      <text>
        <r>
          <rPr>
            <sz val="9"/>
            <color indexed="81"/>
            <rFont val="Tahoma"/>
            <family val="2"/>
          </rPr>
          <t xml:space="preserve">
Total number of tourists that go on the tour(s) listed in each line.</t>
        </r>
      </text>
    </comment>
    <comment ref="I9" authorId="0" shapeId="0" xr:uid="{5EFD0F12-A423-4FFD-AEE6-E5364D94C726}">
      <text>
        <r>
          <rPr>
            <sz val="9"/>
            <color indexed="81"/>
            <rFont val="Tahoma"/>
            <family val="2"/>
          </rPr>
          <t xml:space="preserve">
Here you record the length of the tour. If the tour is of the same length for all tourists, that length (number of days) is recorded.
Example: In the case of a four-day city-break the number is four.
If the tours are not all of the same length the weighted average duration must be recorded.
Example: The recorded tours to Tenerife are of various length. 50 tourists stay for 11 days, 150 tourists stay for 7 days and 120 tourists stay for 14 days. The recorded number is (50*11 + 150*70 + 120*14)/320 = 10.25. The average tour length is 10.25 days (weighted average).
</t>
        </r>
      </text>
    </comment>
    <comment ref="J9" authorId="0" shapeId="0" xr:uid="{8295C5D7-433E-4B4E-8139-B6507B8C85A6}">
      <text>
        <r>
          <rPr>
            <sz val="9"/>
            <color indexed="81"/>
            <rFont val="Tahoma"/>
            <family val="2"/>
          </rPr>
          <t xml:space="preserve">Average number of days from the time tourists pay for a tour in full until the start of the tour. The number of days must be calculated as weighted average. 
Example: 100 tourists take part in a tour. 30 tourists pay in full 45 days prior to departure, 40 tourists pay in full 30 days prior to departure, 30 tourists pay in full 15 days prior to departure. Weighted average is calculated as follows: (30*45+40*30+30*15)/100 = 30. 
The number recorded in the cell is 30.
A tour is considered to be paid in full when the services included and specified in the package travel contract have been paid for. If no formal package travel contract exists, the price of the package is based on an existing offer or other sources such as promotional materials.
</t>
        </r>
      </text>
    </comment>
    <comment ref="B10" authorId="0" shapeId="0" xr:uid="{9B34AA25-C63F-4144-9759-BAE683AAE820}">
      <text>
        <r>
          <rPr>
            <sz val="9"/>
            <color indexed="81"/>
            <rFont val="Tahoma"/>
            <family val="2"/>
          </rPr>
          <t xml:space="preserve">
Hér skal skrá heiti ferðar eða lýsingu á ferð. Ef ferðir eru samskonar / til sama staðar má skrá þær í einu lagi í eina línu, ef þær eru mislangar þarf að reikna út meðallengd ferðanna (vegið meðaltal). 
Dæmi: Í mánuðinum eru fjórar brottfarir til Tenerife vegna vikuferða. Þá má skrá hér Tenerife – vika. Einnig er hægt að taka saman allar ferðir t.d. til Tenerife í mánuði en þá þarf að reikna meðallengd ferða í dögum (vegið meðaltal).
Athugið að skrá má hverja bókun fyrir sig.</t>
        </r>
      </text>
    </comment>
    <comment ref="C10" authorId="0" shapeId="0" xr:uid="{944A42CD-9905-4062-A2FC-82300BEEF759}">
      <text>
        <r>
          <rPr>
            <sz val="9"/>
            <color indexed="81"/>
            <rFont val="Tahoma"/>
            <family val="2"/>
          </rPr>
          <t xml:space="preserve">
Samanlögð fjárhæð sem leyfishafi fær greidda fyrir þær ferðir sem skráðar eru í hverja línu (ef skráðar eru stakar bókanir skal skrá heildarverð hverrar bókunar).
Dæmi: Fjórar vikuferðir til Tenerife, verð á mann er kr. 200.000, samtals eru 100 farþegar í öllum ferðunum. Í reitinn færast kr. 20.000.000.
</t>
        </r>
      </text>
    </comment>
    <comment ref="D10" authorId="0" shapeId="0" xr:uid="{ABC04D60-5B6B-48FB-AF21-C64477938825}">
      <text>
        <r>
          <rPr>
            <sz val="9"/>
            <color indexed="81"/>
            <rFont val="Tahoma"/>
            <family val="2"/>
          </rPr>
          <t xml:space="preserve">
Samanlögð fjárhæð þeirra greiðslna sem að ferðaskrifstofan tekur við vegna samtengdrar ferðatilhögunar. Hér er einungis átt við greiðslur sem ferðaskrifstofan tekur við en ekki fjárhæðir sem ferðamenn greiða beint til annarra þjónustuaðila.
Á vef Ferðamálastofu er að finna flæðirit sem skýrir hvað tilheyrir samtengdri ferðatilhögun https://www.ferdamalastofa.is/is/leyfi/ferdaskrifstofur/samtengd-ferdatilhogun-flaedirit
</t>
        </r>
      </text>
    </comment>
    <comment ref="E10" authorId="0" shapeId="0" xr:uid="{5A51C077-D691-4D43-BACE-2438C8FED486}">
      <text>
        <r>
          <rPr>
            <sz val="9"/>
            <color indexed="81"/>
            <rFont val="Tahoma"/>
            <family val="2"/>
          </rPr>
          <t xml:space="preserve">
Ekki þarf að fylla í þennan dálk, upphæð reiknast sjálfkrafa og er samanlagt heildarsöluverð pakkaferða og samtengdrar ferðatilhögunar.</t>
        </r>
      </text>
    </comment>
    <comment ref="F10" authorId="0" shapeId="0" xr:uid="{6E9092A9-FE7D-494F-994F-C3AD4B1A654E}">
      <text>
        <r>
          <rPr>
            <sz val="9"/>
            <color indexed="81"/>
            <rFont val="Tahoma"/>
            <family val="2"/>
          </rPr>
          <t xml:space="preserve">
Samanlögð upphæð allra staðfestingargreiðslna sem mótteknar eru vegna þeirra ferða sem skráðar eru í hverja línu.
Sé ferð greidd að fullu í einni greiðslu færist 0 í þennan reit.
Dæmi: 100 farþegar í ferð, 50 farþegar greiða kr. 20.000.- í staðfestingargjald, 30 farþegar greiða kr. 30.000.- í staðfestingargjald, 20 farþegar greiða ekki staðfestingargjald því þeir greiða ferðina að fullu við bókun. Talan sem færist í reitinn er: 50*20.000 + 30*30.000 = 1.900.000
</t>
        </r>
      </text>
    </comment>
    <comment ref="G10" authorId="0" shapeId="0" xr:uid="{3D87FA18-F282-458E-AB19-63CF127C82D9}">
      <text>
        <r>
          <rPr>
            <sz val="9"/>
            <color indexed="81"/>
            <rFont val="Tahoma"/>
            <family val="2"/>
          </rPr>
          <t xml:space="preserve">
Hér skal skrá fjölda brottfara sem eiga við um hverja línu.
Dæmi: Ef um er að ræða fjórar vikuferðir til Tenerife er hér skráð talan 4.</t>
        </r>
      </text>
    </comment>
    <comment ref="H10" authorId="0" shapeId="0" xr:uid="{52332A31-C634-422F-94C5-345F92F0F878}">
      <text>
        <r>
          <rPr>
            <sz val="9"/>
            <color indexed="81"/>
            <rFont val="Tahoma"/>
            <family val="2"/>
          </rPr>
          <t xml:space="preserve">
Samanlagður fjöldi ferðamanna sem fer í ferð(ir) sem skráðar eru í hverja línu.</t>
        </r>
      </text>
    </comment>
    <comment ref="I10" authorId="0" shapeId="0" xr:uid="{895ACAC8-034B-4772-BB20-DF060B75DDFB}">
      <text>
        <r>
          <rPr>
            <sz val="9"/>
            <color indexed="81"/>
            <rFont val="Tahoma"/>
            <family val="2"/>
          </rPr>
          <t xml:space="preserve">
Hér skal skrá lengd þeirra ferða sem skráðar eru í hverja línu. 
Dæmi: Ef um er að ræða fjögurra daga borgarferð skal skrá töluna 4 í þennan reit.
Ef lengd skráðra ferða er mismunandi þarf að reikna vegið meðaltal lengdar ferðanna. 
Dæmi: Skráðar ferðir til Tenerife: 50 farþegar eru í 11 daga, 150 farþegar eru í 7 daga og 120 farþegar eru í 14 daga. Meðallengd ferðanna er reiknuð á eftirfarandi hátt:
(50*11+150*7+120*14)/320 = 10,25 (vegið meðaltal).
Í reitinn færist talan 10 (námundað að heilli tölu).
</t>
        </r>
      </text>
    </comment>
    <comment ref="J10" authorId="0" shapeId="0" xr:uid="{3B9C8036-F55F-4406-AC6F-602428F196F4}">
      <text>
        <r>
          <rPr>
            <sz val="9"/>
            <color indexed="81"/>
            <rFont val="Tahoma"/>
            <family val="2"/>
          </rPr>
          <t xml:space="preserve">
Meðaltalsfjöldi daga frá því að farþegar greiða ferð að fullu þar til að ferð hefst. Reikna ber fjölda daga sem vegið meðaltal.
Dæmi: 100 farþegar eru í ferð. 30 farþegar greiða ferð að fullu 45 dögum fyrir brottför, 40 farþegar greiða ferð að fullu 30 dögum fyrir brottför, 30 farþegar greiða ferð að fullu 15 dögum fyrir brottför. Reiknað er vegið meðaltal á eftirfarandi hátt: (30*45+40*30+30*15)/100 = 30.
Í reitinn er færð talan 30.
Ferð telst greidd að fullu þegar að greitt hefur verið fyrir þá þjónustu sem að tilgreind er í pakkaferðasamningi. Sé formlegur pakkaferðasamningur ekki gerður skal miða við það sem er innifalið samkvæmt tilboði, upplýsingum á vef eða í öðru kynningarefni
</t>
        </r>
      </text>
    </comment>
    <comment ref="B38" authorId="0" shapeId="0" xr:uid="{2631D078-2EFE-4A6B-B655-95491A90367C}">
      <text>
        <r>
          <rPr>
            <sz val="9"/>
            <color indexed="81"/>
            <rFont val="Tahoma"/>
            <family val="2"/>
          </rPr>
          <t xml:space="preserve">
Í þennan hluta skal skrá upplýsingar um veltu sem er undanþegin tryggingarskyldu leyfishafa.
Turnover that is not subject to package travel security of the licence-holder must be recorded in this part.</t>
        </r>
      </text>
    </comment>
    <comment ref="B39" authorId="0" shapeId="0" xr:uid="{B77F4E7C-542E-4CD9-8ADE-748CE8996015}">
      <text>
        <r>
          <rPr>
            <sz val="9"/>
            <color indexed="81"/>
            <rFont val="Tahoma"/>
            <family val="2"/>
          </rPr>
          <t xml:space="preserve">
All turnover that is exempt from the package travel security of the licence holder must be accounted for, including package travel that is covered by the package travel security of other traders. The turnover must be broken down by income category.</t>
        </r>
      </text>
    </comment>
    <comment ref="B40" authorId="0" shapeId="0" xr:uid="{0EECE699-04B5-4FDF-9EC6-D74776BE6446}">
      <text>
        <r>
          <rPr>
            <sz val="9"/>
            <color indexed="81"/>
            <rFont val="Tahoma"/>
            <family val="2"/>
          </rPr>
          <t xml:space="preserve">
Gera þarf grein fyrir allri veltu sem undanskilin er tryggingaskyldu, þ.m.t. pakkaferðum sem tryggðar eru af öðrum. Greina þarf veltuna eftir tekjuflokkum.
</t>
        </r>
      </text>
    </comment>
    <comment ref="B41" authorId="1" shapeId="0" xr:uid="{196A94B5-9A24-4B7A-9A3D-4FD386119FB0}">
      <text>
        <r>
          <rPr>
            <sz val="9"/>
            <color indexed="81"/>
            <rFont val="Tahoma"/>
            <family val="2"/>
          </rPr>
          <t xml:space="preserve">Um er að ræða aðra seljendur þ.e. smásala eða skipuleggjendur.
Innlendir aðilar verða að hafa ferðaskrifstofuleyfi.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Erla Sigurðardóttir</author>
    <author>Erla Sigurðardóttir - FERDA</author>
  </authors>
  <commentList>
    <comment ref="B8" authorId="0" shapeId="0" xr:uid="{85400C8C-945B-49E2-B8A8-B4BC811844B4}">
      <text>
        <r>
          <rPr>
            <sz val="9"/>
            <color indexed="81"/>
            <rFont val="Tahoma"/>
            <family val="2"/>
          </rPr>
          <t xml:space="preserve">
Í þessum hluta skal skrá upplýsingar um alla tryggingaskylda veltu. 
Þegar talað er um ferðir er átt við pakkaferðir og samtengda ferðartilhögun
In this part information regarding turnover  subject to package travel security must be registered. 
Package travel and linked travel arrangements are subject to package travel security.</t>
        </r>
      </text>
    </comment>
    <comment ref="B9" authorId="0" shapeId="0" xr:uid="{530EEF30-6137-44EB-ACA8-59D22B37CDF5}">
      <text>
        <r>
          <rPr>
            <sz val="9"/>
            <color indexed="81"/>
            <rFont val="Tahoma"/>
            <family val="2"/>
          </rPr>
          <t xml:space="preserve">
Name of the tour or description of the tour. The same type of tours / tours to the same destinations can be grouped together into one line. If tours are not of the same length the average length must be calculated. (You can either list each booking or the whole tour irrespective of the numbers of bookings i.e. one tour to Tenerife with 50 bookings and 150 tourists). 
Example: There are four departures to Tenerife for week-tours. You can list Tenerife – week. You can also group all tours to Tenerife for the month but then the average length of stay must be calculated.  
</t>
        </r>
      </text>
    </comment>
    <comment ref="C9" authorId="0" shapeId="0" xr:uid="{519F93E6-89C5-4002-AFFE-D1954E7425CD}">
      <text>
        <r>
          <rPr>
            <sz val="9"/>
            <color indexed="81"/>
            <rFont val="Tahoma"/>
            <family val="2"/>
          </rPr>
          <t xml:space="preserve">
The total amount the licence holder receives for all tours recorded in this line (if each booking is listed separately, the total value of the booking is recorded).
Example: Four (4) one-week tours to Tenerife, price per person is ISK 200,000, the total number of passengers in all four tours is 100. The number recorded is ISK 20,000,000.
</t>
        </r>
      </text>
    </comment>
    <comment ref="D9" authorId="0" shapeId="0" xr:uid="{2AF12294-FCC3-44AC-944F-35235ECC285A}">
      <text>
        <r>
          <rPr>
            <sz val="9"/>
            <color indexed="81"/>
            <rFont val="Tahoma"/>
            <family val="2"/>
          </rPr>
          <t xml:space="preserve">The total amount of payments received for linked travel arrangements (only the payments the travel agency receives, not payments that travellers make directly other service providers).
</t>
        </r>
      </text>
    </comment>
    <comment ref="E9" authorId="0" shapeId="0" xr:uid="{18131A91-F56E-48B3-AC2C-827DDE91C2EA}">
      <text>
        <r>
          <rPr>
            <sz val="9"/>
            <color indexed="81"/>
            <rFont val="Tahoma"/>
            <family val="2"/>
          </rPr>
          <t xml:space="preserve">
The amount of this column is calculated automatically. </t>
        </r>
      </text>
    </comment>
    <comment ref="F9" authorId="0" shapeId="0" xr:uid="{61FDF4AD-136C-4524-A242-919C6CD3EA75}">
      <text>
        <r>
          <rPr>
            <sz val="9"/>
            <color indexed="81"/>
            <rFont val="Tahoma"/>
            <family val="2"/>
          </rPr>
          <t xml:space="preserve">
The total amount of all confirmation deposits received . If the tour is paid in full in one payment the number is 0.
Example: 100 tourists in one tour, 50 tourists pay 20.000.- to confirm the tour, 30 tourists pay 30.000 to confirm the tour and 20 tourists do not pay a confirmation fee since they pay the tour in full in one payment. The number recorded is: 50*20,000 + 30*30,000 = 1,900,000</t>
        </r>
      </text>
    </comment>
    <comment ref="G9" authorId="0" shapeId="0" xr:uid="{5723B508-7A5A-4F13-97FF-4EE3CEDE6E50}">
      <text>
        <r>
          <rPr>
            <sz val="9"/>
            <color indexed="81"/>
            <rFont val="Tahoma"/>
            <family val="2"/>
          </rPr>
          <t xml:space="preserve">
The number of departures for the tours listed in the line – in the case of four (4) one-week tours to Tenerife the number is 4. </t>
        </r>
      </text>
    </comment>
    <comment ref="H9" authorId="0" shapeId="0" xr:uid="{DBA92529-CBC1-48C8-ACF5-9527C135D441}">
      <text>
        <r>
          <rPr>
            <sz val="9"/>
            <color indexed="81"/>
            <rFont val="Tahoma"/>
            <family val="2"/>
          </rPr>
          <t xml:space="preserve">
Total number of tourists that go on the tour(s) listed in each line.</t>
        </r>
      </text>
    </comment>
    <comment ref="I9" authorId="0" shapeId="0" xr:uid="{FB1DEB05-8808-4440-BE22-8E09E81CF4F4}">
      <text>
        <r>
          <rPr>
            <sz val="9"/>
            <color indexed="81"/>
            <rFont val="Tahoma"/>
            <family val="2"/>
          </rPr>
          <t xml:space="preserve">
Here you record the length of the tour. If the tour is of the same length for all tourists, that length (number of days) is recorded.
Example: In the case of a four-day city-break the number is four.
If the tours are not all of the same length the weighted average duration must be recorded.
Example: The recorded tours to Tenerife are of various length. 50 tourists stay for 11 days, 150 tourists stay for 7 days and 120 tourists stay for 14 days. The recorded number is (50*11 + 150*70 + 120*14)/320 = 10.25. The average tour length is 10.25 days (weighted average).
</t>
        </r>
      </text>
    </comment>
    <comment ref="J9" authorId="0" shapeId="0" xr:uid="{2353D614-F7B2-4A1E-922D-4900519D6E1B}">
      <text>
        <r>
          <rPr>
            <sz val="9"/>
            <color indexed="81"/>
            <rFont val="Tahoma"/>
            <family val="2"/>
          </rPr>
          <t xml:space="preserve">Average number of days from the time tourists pay for a tour in full until the start of the tour. The number of days must be calculated as weighted average. 
Example: 100 tourists take part in a tour. 30 tourists pay in full 45 days prior to departure, 40 tourists pay in full 30 days prior to departure, 30 tourists pay in full 15 days prior to departure. Weighted average is calculated as follows: (30*45+40*30+30*15)/100 = 30. 
The number recorded in the cell is 30.
A tour is considered to be paid in full when the services included and specified in the package travel contract have been paid for. If no formal package travel contract exists, the price of the package is based on an existing offer or other sources such as promotional materials.
</t>
        </r>
      </text>
    </comment>
    <comment ref="B10" authorId="0" shapeId="0" xr:uid="{6B8D9583-49B9-42E0-B002-ED9666A62BFE}">
      <text>
        <r>
          <rPr>
            <sz val="9"/>
            <color indexed="81"/>
            <rFont val="Tahoma"/>
            <family val="2"/>
          </rPr>
          <t xml:space="preserve">
Hér skal skrá heiti ferðar eða lýsingu á ferð. Ef ferðir eru samskonar / til sama staðar má skrá þær í einu lagi í eina línu, ef þær eru mislangar þarf að reikna út meðallengd ferðanna (vegið meðaltal). 
Dæmi: Í mánuðinum eru fjórar brottfarir til Tenerife vegna vikuferða. Þá má skrá hér Tenerife – vika. Einnig er hægt að taka saman allar ferðir t.d. til Tenerife í mánuði en þá þarf að reikna meðallengd ferða í dögum (vegið meðaltal).
Athugið að skrá má hverja bókun fyrir sig.</t>
        </r>
      </text>
    </comment>
    <comment ref="C10" authorId="0" shapeId="0" xr:uid="{DDA27D60-3DEE-4703-869E-E9C987B78ED0}">
      <text>
        <r>
          <rPr>
            <sz val="9"/>
            <color indexed="81"/>
            <rFont val="Tahoma"/>
            <family val="2"/>
          </rPr>
          <t xml:space="preserve">
Samanlögð fjárhæð sem leyfishafi fær greidda fyrir þær ferðir sem skráðar eru í hverja línu (ef skráðar eru stakar bókanir skal skrá heildarverð hverrar bókunar).
Dæmi: Fjórar vikuferðir til Tenerife, verð á mann er kr. 200.000, samtals eru 100 farþegar í öllum ferðunum. Í reitinn færast kr. 20.000.000.
</t>
        </r>
      </text>
    </comment>
    <comment ref="D10" authorId="0" shapeId="0" xr:uid="{B159C661-5668-4D5F-9EB1-126C392D038D}">
      <text>
        <r>
          <rPr>
            <sz val="9"/>
            <color indexed="81"/>
            <rFont val="Tahoma"/>
            <family val="2"/>
          </rPr>
          <t xml:space="preserve">
Samanlögð fjárhæð þeirra greiðslna sem að ferðaskrifstofan tekur við vegna samtengdrar ferðatilhögunar. Hér er einungis átt við greiðslur sem ferðaskrifstofan tekur við en ekki fjárhæðir sem ferðamenn greiða beint til annarra þjónustuaðila.
Á vef Ferðamálastofu er að finna flæðirit sem skýrir hvað tilheyrir samtengdri ferðatilhögun https://www.ferdamalastofa.is/is/leyfi/ferdaskrifstofur/samtengd-ferdatilhogun-flaedirit
</t>
        </r>
      </text>
    </comment>
    <comment ref="E10" authorId="0" shapeId="0" xr:uid="{E81B8F71-2CE6-4C5F-B170-45F304C6C946}">
      <text>
        <r>
          <rPr>
            <sz val="9"/>
            <color indexed="81"/>
            <rFont val="Tahoma"/>
            <family val="2"/>
          </rPr>
          <t xml:space="preserve">
Ekki þarf að fylla í þennan dálk, upphæð reiknast sjálfkrafa og er samanlagt heildarsöluverð pakkaferða og samtengdrar ferðatilhögunar.</t>
        </r>
      </text>
    </comment>
    <comment ref="F10" authorId="0" shapeId="0" xr:uid="{9DDF6E54-6D28-450C-B2A3-272A618C6535}">
      <text>
        <r>
          <rPr>
            <sz val="9"/>
            <color indexed="81"/>
            <rFont val="Tahoma"/>
            <family val="2"/>
          </rPr>
          <t xml:space="preserve">
Samanlögð upphæð allra staðfestingargreiðslna sem mótteknar eru vegna þeirra ferða sem skráðar eru í hverja línu.
Sé ferð greidd að fullu í einni greiðslu færist 0 í þennan reit.
Dæmi: 100 farþegar í ferð, 50 farþegar greiða kr. 20.000.- í staðfestingargjald, 30 farþegar greiða kr. 30.000.- í staðfestingargjald, 20 farþegar greiða ekki staðfestingargjald því þeir greiða ferðina að fullu við bókun. Talan sem færist í reitinn er: 50*20.000 + 30*30.000 = 1.900.000
</t>
        </r>
      </text>
    </comment>
    <comment ref="G10" authorId="0" shapeId="0" xr:uid="{C166FE2F-FA93-40C6-A57C-ACC10EDB40A4}">
      <text>
        <r>
          <rPr>
            <sz val="9"/>
            <color indexed="81"/>
            <rFont val="Tahoma"/>
            <family val="2"/>
          </rPr>
          <t xml:space="preserve">
Hér skal skrá fjölda brottfara sem eiga við um hverja línu.
Dæmi: Ef um er að ræða fjórar vikuferðir til Tenerife er hér skráð talan 4.</t>
        </r>
      </text>
    </comment>
    <comment ref="H10" authorId="0" shapeId="0" xr:uid="{E574E7C6-9716-4310-A48E-B02FF5837EAA}">
      <text>
        <r>
          <rPr>
            <sz val="9"/>
            <color indexed="81"/>
            <rFont val="Tahoma"/>
            <family val="2"/>
          </rPr>
          <t xml:space="preserve">
Samanlagður fjöldi ferðamanna sem fer í ferð(ir) sem skráðar eru í hverja línu.</t>
        </r>
      </text>
    </comment>
    <comment ref="I10" authorId="0" shapeId="0" xr:uid="{1FBBB92D-A90A-4D31-8A40-427F15CAAC17}">
      <text>
        <r>
          <rPr>
            <sz val="9"/>
            <color indexed="81"/>
            <rFont val="Tahoma"/>
            <family val="2"/>
          </rPr>
          <t xml:space="preserve">
Hér skal skrá lengd þeirra ferða sem skráðar eru í hverja línu. 
Dæmi: Ef um er að ræða fjögurra daga borgarferð skal skrá töluna 4 í þennan reit.
Ef lengd skráðra ferða er mismunandi þarf að reikna vegið meðaltal lengdar ferðanna. 
Dæmi: Skráðar ferðir til Tenerife: 50 farþegar eru í 11 daga, 150 farþegar eru í 7 daga og 120 farþegar eru í 14 daga. Meðallengd ferðanna er reiknuð á eftirfarandi hátt:
(50*11+150*7+120*14)/320 = 10,25 (vegið meðaltal).
Í reitinn færist talan 10 (námundað að heilli tölu).
</t>
        </r>
      </text>
    </comment>
    <comment ref="J10" authorId="0" shapeId="0" xr:uid="{07A4CC15-B2CC-4060-B285-5B203BF6D343}">
      <text>
        <r>
          <rPr>
            <sz val="9"/>
            <color indexed="81"/>
            <rFont val="Tahoma"/>
            <family val="2"/>
          </rPr>
          <t xml:space="preserve">
Meðaltalsfjöldi daga frá því að farþegar greiða ferð að fullu þar til að ferð hefst. Reikna ber fjölda daga sem vegið meðaltal.
Dæmi: 100 farþegar eru í ferð. 30 farþegar greiða ferð að fullu 45 dögum fyrir brottför, 40 farþegar greiða ferð að fullu 30 dögum fyrir brottför, 30 farþegar greiða ferð að fullu 15 dögum fyrir brottför. Reiknað er vegið meðaltal á eftirfarandi hátt: (30*45+40*30+30*15)/100 = 30.
Í reitinn er færð talan 30.
Ferð telst greidd að fullu þegar að greitt hefur verið fyrir þá þjónustu sem að tilgreind er í pakkaferðasamningi. Sé formlegur pakkaferðasamningur ekki gerður skal miða við það sem er innifalið samkvæmt tilboði, upplýsingum á vef eða í öðru kynningarefni
</t>
        </r>
      </text>
    </comment>
    <comment ref="B38" authorId="0" shapeId="0" xr:uid="{FAEFE11F-6BB6-4E29-B5BA-AC618F27A953}">
      <text>
        <r>
          <rPr>
            <sz val="9"/>
            <color indexed="81"/>
            <rFont val="Tahoma"/>
            <family val="2"/>
          </rPr>
          <t xml:space="preserve">
Í þennan hluta skal skrá upplýsingar um veltu sem er undanþegin tryggingarskyldu leyfishafa.
Turnover that is not subject to package travel security of the licence-holder must be recorded in this part.</t>
        </r>
      </text>
    </comment>
    <comment ref="B39" authorId="0" shapeId="0" xr:uid="{F7C5CA61-3742-46D8-AB72-448B262F88EC}">
      <text>
        <r>
          <rPr>
            <sz val="9"/>
            <color indexed="81"/>
            <rFont val="Tahoma"/>
            <family val="2"/>
          </rPr>
          <t xml:space="preserve">
All turnover that is exempt from the package travel security of the licence holder must be accounted for, including package travel that is covered by the package travel security of other traders. The turnover must be broken down by income category.</t>
        </r>
      </text>
    </comment>
    <comment ref="B40" authorId="0" shapeId="0" xr:uid="{777B665E-DFEC-4EF9-9DF7-1C1342F7E5ED}">
      <text>
        <r>
          <rPr>
            <sz val="9"/>
            <color indexed="81"/>
            <rFont val="Tahoma"/>
            <family val="2"/>
          </rPr>
          <t xml:space="preserve">
Gera þarf grein fyrir allri veltu sem undanskilin er tryggingaskyldu, þ.m.t. pakkaferðum sem tryggðar eru af öðrum. Greina þarf veltuna eftir tekjuflokkum.
</t>
        </r>
      </text>
    </comment>
    <comment ref="B41" authorId="1" shapeId="0" xr:uid="{E6F1613A-5C93-4814-9A22-3CC332A88CEC}">
      <text>
        <r>
          <rPr>
            <sz val="9"/>
            <color indexed="81"/>
            <rFont val="Tahoma"/>
            <family val="2"/>
          </rPr>
          <t xml:space="preserve">Um er að ræða aðra seljendur þ.e. smásala eða skipuleggjendur.
Innlendir aðilar verða að hafa ferðaskrifstofuleyfi.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Erla Sigurðardóttir</author>
    <author>Erla Sigurðardóttir - FERDA</author>
  </authors>
  <commentList>
    <comment ref="B8" authorId="0" shapeId="0" xr:uid="{A5D941B2-F5B1-4190-8BDC-94CA6E9EA2CC}">
      <text>
        <r>
          <rPr>
            <sz val="9"/>
            <color indexed="81"/>
            <rFont val="Tahoma"/>
            <family val="2"/>
          </rPr>
          <t xml:space="preserve">
Í þessum hluta skal skrá upplýsingar um alla tryggingaskylda veltu. 
Þegar talað er um ferðir er átt við pakkaferðir og samtengda ferðartilhögun
In this part information regarding turnover  subject to package travel security must be registered. 
Package travel and linked travel arrangements are subject to package travel security.</t>
        </r>
      </text>
    </comment>
    <comment ref="B9" authorId="0" shapeId="0" xr:uid="{C362459C-71B9-4AD8-A035-1324E9CAA02E}">
      <text>
        <r>
          <rPr>
            <sz val="9"/>
            <color indexed="81"/>
            <rFont val="Tahoma"/>
            <family val="2"/>
          </rPr>
          <t xml:space="preserve">
Name of the tour or description of the tour. The same type of tours / tours to the same destinations can be grouped together into one line. If tours are not of the same length the average length must be calculated. (You can either list each booking or the whole tour irrespective of the numbers of bookings i.e. one tour to Tenerife with 50 bookings and 150 tourists). 
Example: There are four departures to Tenerife for week-tours. You can list Tenerife – week. You can also group all tours to Tenerife for the month but then the average length of stay must be calculated.  
</t>
        </r>
      </text>
    </comment>
    <comment ref="C9" authorId="0" shapeId="0" xr:uid="{96267B71-E758-486E-966F-8E3D90911C13}">
      <text>
        <r>
          <rPr>
            <sz val="9"/>
            <color indexed="81"/>
            <rFont val="Tahoma"/>
            <family val="2"/>
          </rPr>
          <t xml:space="preserve">
The total amount the licence holder receives for all tours recorded in this line (if each booking is listed separately, the total value of the booking is recorded).
Example: Four (4) one-week tours to Tenerife, price per person is ISK 200,000, the total number of passengers in all four tours is 100. The number recorded is ISK 20,000,000.
</t>
        </r>
      </text>
    </comment>
    <comment ref="D9" authorId="0" shapeId="0" xr:uid="{8E25FA16-1329-4861-A396-F4F9C2CEEC54}">
      <text>
        <r>
          <rPr>
            <sz val="9"/>
            <color indexed="81"/>
            <rFont val="Tahoma"/>
            <family val="2"/>
          </rPr>
          <t xml:space="preserve">The total amount of payments received for linked travel arrangements (only the payments the travel agency receives, not payments that travellers make directly other service providers).
</t>
        </r>
      </text>
    </comment>
    <comment ref="E9" authorId="0" shapeId="0" xr:uid="{2D8631DA-5CC8-4866-911B-AE918CCCEFCA}">
      <text>
        <r>
          <rPr>
            <sz val="9"/>
            <color indexed="81"/>
            <rFont val="Tahoma"/>
            <family val="2"/>
          </rPr>
          <t xml:space="preserve">
The amount of this column is calculated automatically. </t>
        </r>
      </text>
    </comment>
    <comment ref="F9" authorId="0" shapeId="0" xr:uid="{2A062361-E600-4151-83B4-B033355648D9}">
      <text>
        <r>
          <rPr>
            <sz val="9"/>
            <color indexed="81"/>
            <rFont val="Tahoma"/>
            <family val="2"/>
          </rPr>
          <t xml:space="preserve">
The total amount of all confirmation deposits received . If the tour is paid in full in one payment the number is 0.
Example: 100 tourists in one tour, 50 tourists pay 20.000.- to confirm the tour, 30 tourists pay 30.000 to confirm the tour and 20 tourists do not pay a confirmation fee since they pay the tour in full in one payment. The number recorded is: 50*20,000 + 30*30,000 = 1,900,000</t>
        </r>
      </text>
    </comment>
    <comment ref="G9" authorId="0" shapeId="0" xr:uid="{C3AF745D-A311-489E-A110-1E6A51D028D7}">
      <text>
        <r>
          <rPr>
            <sz val="9"/>
            <color indexed="81"/>
            <rFont val="Tahoma"/>
            <family val="2"/>
          </rPr>
          <t xml:space="preserve">
The number of departures for the tours listed in the line – in the case of four (4) one-week tours to Tenerife the number is 4. </t>
        </r>
      </text>
    </comment>
    <comment ref="H9" authorId="0" shapeId="0" xr:uid="{97984F9C-A96D-407B-9EEA-A2620B315A85}">
      <text>
        <r>
          <rPr>
            <sz val="9"/>
            <color indexed="81"/>
            <rFont val="Tahoma"/>
            <family val="2"/>
          </rPr>
          <t xml:space="preserve">
Total number of tourists that go on the tour(s) listed in each line.</t>
        </r>
      </text>
    </comment>
    <comment ref="I9" authorId="0" shapeId="0" xr:uid="{C3C0A1F7-8CAC-4C5B-BAA5-0B92682B7198}">
      <text>
        <r>
          <rPr>
            <sz val="9"/>
            <color indexed="81"/>
            <rFont val="Tahoma"/>
            <family val="2"/>
          </rPr>
          <t xml:space="preserve">
Here you record the length of the tour. If the tour is of the same length for all tourists, that length (number of days) is recorded.
Example: In the case of a four-day city-break the number is four.
If the tours are not all of the same length the weighted average duration must be recorded.
Example: The recorded tours to Tenerife are of various length. 50 tourists stay for 11 days, 150 tourists stay for 7 days and 120 tourists stay for 14 days. The recorded number is (50*11 + 150*70 + 120*14)/320 = 10.25. The average tour length is 10.25 days (weighted average).
</t>
        </r>
      </text>
    </comment>
    <comment ref="J9" authorId="0" shapeId="0" xr:uid="{3D5EBFD9-6F4C-4262-A67F-7A550AFFA34C}">
      <text>
        <r>
          <rPr>
            <sz val="9"/>
            <color indexed="81"/>
            <rFont val="Tahoma"/>
            <family val="2"/>
          </rPr>
          <t xml:space="preserve">Average number of days from the time tourists pay for a tour in full until the start of the tour. The number of days must be calculated as weighted average. 
Example: 100 tourists take part in a tour. 30 tourists pay in full 45 days prior to departure, 40 tourists pay in full 30 days prior to departure, 30 tourists pay in full 15 days prior to departure. Weighted average is calculated as follows: (30*45+40*30+30*15)/100 = 30. 
The number recorded in the cell is 30.
A tour is considered to be paid in full when the services included and specified in the package travel contract have been paid for. If no formal package travel contract exists, the price of the package is based on an existing offer or other sources such as promotional materials.
</t>
        </r>
      </text>
    </comment>
    <comment ref="B10" authorId="0" shapeId="0" xr:uid="{82CF2CB3-23F8-48A4-BAF1-D2FE2AADF7AF}">
      <text>
        <r>
          <rPr>
            <sz val="9"/>
            <color indexed="81"/>
            <rFont val="Tahoma"/>
            <family val="2"/>
          </rPr>
          <t xml:space="preserve">
Hér skal skrá heiti ferðar eða lýsingu á ferð. Ef ferðir eru samskonar / til sama staðar má skrá þær í einu lagi í eina línu, ef þær eru mislangar þarf að reikna út meðallengd ferðanna (vegið meðaltal). 
Dæmi: Í mánuðinum eru fjórar brottfarir til Tenerife vegna vikuferða. Þá má skrá hér Tenerife – vika. Einnig er hægt að taka saman allar ferðir t.d. til Tenerife í mánuði en þá þarf að reikna meðallengd ferða í dögum (vegið meðaltal).
Athugið að skrá má hverja bókun fyrir sig.</t>
        </r>
      </text>
    </comment>
    <comment ref="C10" authorId="0" shapeId="0" xr:uid="{8D784E2F-34DF-4B37-A1E7-5C4A49B3C700}">
      <text>
        <r>
          <rPr>
            <sz val="9"/>
            <color indexed="81"/>
            <rFont val="Tahoma"/>
            <family val="2"/>
          </rPr>
          <t xml:space="preserve">
Samanlögð fjárhæð sem leyfishafi fær greidda fyrir þær ferðir sem skráðar eru í hverja línu (ef skráðar eru stakar bókanir skal skrá heildarverð hverrar bókunar).
Dæmi: Fjórar vikuferðir til Tenerife, verð á mann er kr. 200.000, samtals eru 100 farþegar í öllum ferðunum. Í reitinn færast kr. 20.000.000.
</t>
        </r>
      </text>
    </comment>
    <comment ref="D10" authorId="0" shapeId="0" xr:uid="{8CA8848D-F48F-4AB7-A009-7383E6BC34D1}">
      <text>
        <r>
          <rPr>
            <sz val="9"/>
            <color indexed="81"/>
            <rFont val="Tahoma"/>
            <family val="2"/>
          </rPr>
          <t xml:space="preserve">
Samanlögð fjárhæð þeirra greiðslna sem að ferðaskrifstofan tekur við vegna samtengdrar ferðatilhögunar. Hér er einungis átt við greiðslur sem ferðaskrifstofan tekur við en ekki fjárhæðir sem ferðamenn greiða beint til annarra þjónustuaðila.
Á vef Ferðamálastofu er að finna flæðirit sem skýrir hvað tilheyrir samtengdri ferðatilhögun https://www.ferdamalastofa.is/is/leyfi/ferdaskrifstofur/samtengd-ferdatilhogun-flaedirit
</t>
        </r>
      </text>
    </comment>
    <comment ref="E10" authorId="0" shapeId="0" xr:uid="{3407E119-8A4C-4657-90FE-EF75FBDF27CF}">
      <text>
        <r>
          <rPr>
            <sz val="9"/>
            <color indexed="81"/>
            <rFont val="Tahoma"/>
            <family val="2"/>
          </rPr>
          <t xml:space="preserve">
Ekki þarf að fylla í þennan dálk, upphæð reiknast sjálfkrafa og er samanlagt heildarsöluverð pakkaferða og samtengdrar ferðatilhögunar.</t>
        </r>
      </text>
    </comment>
    <comment ref="F10" authorId="0" shapeId="0" xr:uid="{B1C0C050-7A56-45A0-AB9E-62EBC7BDC7C3}">
      <text>
        <r>
          <rPr>
            <sz val="9"/>
            <color indexed="81"/>
            <rFont val="Tahoma"/>
            <family val="2"/>
          </rPr>
          <t xml:space="preserve">
Samanlögð upphæð allra staðfestingargreiðslna sem mótteknar eru vegna þeirra ferða sem skráðar eru í hverja línu.
Sé ferð greidd að fullu í einni greiðslu færist 0 í þennan reit.
Dæmi: 100 farþegar í ferð, 50 farþegar greiða kr. 20.000.- í staðfestingargjald, 30 farþegar greiða kr. 30.000.- í staðfestingargjald, 20 farþegar greiða ekki staðfestingargjald því þeir greiða ferðina að fullu við bókun. Talan sem færist í reitinn er: 50*20.000 + 30*30.000 = 1.900.000
</t>
        </r>
      </text>
    </comment>
    <comment ref="G10" authorId="0" shapeId="0" xr:uid="{977DA5AB-3A9A-4384-960E-4B38B35AC04A}">
      <text>
        <r>
          <rPr>
            <sz val="9"/>
            <color indexed="81"/>
            <rFont val="Tahoma"/>
            <family val="2"/>
          </rPr>
          <t xml:space="preserve">
Hér skal skrá fjölda brottfara sem eiga við um hverja línu.
Dæmi: Ef um er að ræða fjórar vikuferðir til Tenerife er hér skráð talan 4.</t>
        </r>
      </text>
    </comment>
    <comment ref="H10" authorId="0" shapeId="0" xr:uid="{A84069D2-999B-4335-9DB0-21E6611E6F32}">
      <text>
        <r>
          <rPr>
            <sz val="9"/>
            <color indexed="81"/>
            <rFont val="Tahoma"/>
            <family val="2"/>
          </rPr>
          <t xml:space="preserve">
Samanlagður fjöldi ferðamanna sem fer í ferð(ir) sem skráðar eru í hverja línu.</t>
        </r>
      </text>
    </comment>
    <comment ref="I10" authorId="0" shapeId="0" xr:uid="{B66EEF2F-0AAE-4650-97AA-2E565A055A9E}">
      <text>
        <r>
          <rPr>
            <sz val="9"/>
            <color indexed="81"/>
            <rFont val="Tahoma"/>
            <family val="2"/>
          </rPr>
          <t xml:space="preserve">
Hér skal skrá lengd þeirra ferða sem skráðar eru í hverja línu. 
Dæmi: Ef um er að ræða fjögurra daga borgarferð skal skrá töluna 4 í þennan reit.
Ef lengd skráðra ferða er mismunandi þarf að reikna vegið meðaltal lengdar ferðanna. 
Dæmi: Skráðar ferðir til Tenerife: 50 farþegar eru í 11 daga, 150 farþegar eru í 7 daga og 120 farþegar eru í 14 daga. Meðallengd ferðanna er reiknuð á eftirfarandi hátt:
(50*11+150*7+120*14)/320 = 10,25 (vegið meðaltal).
Í reitinn færist talan 10 (námundað að heilli tölu).
</t>
        </r>
      </text>
    </comment>
    <comment ref="J10" authorId="0" shapeId="0" xr:uid="{5B53AF47-2615-4BD9-A5FC-2AA3CCFED105}">
      <text>
        <r>
          <rPr>
            <sz val="9"/>
            <color indexed="81"/>
            <rFont val="Tahoma"/>
            <family val="2"/>
          </rPr>
          <t xml:space="preserve">
Meðaltalsfjöldi daga frá því að farþegar greiða ferð að fullu þar til að ferð hefst. Reikna ber fjölda daga sem vegið meðaltal.
Dæmi: 100 farþegar eru í ferð. 30 farþegar greiða ferð að fullu 45 dögum fyrir brottför, 40 farþegar greiða ferð að fullu 30 dögum fyrir brottför, 30 farþegar greiða ferð að fullu 15 dögum fyrir brottför. Reiknað er vegið meðaltal á eftirfarandi hátt: (30*45+40*30+30*15)/100 = 30.
Í reitinn er færð talan 30.
Ferð telst greidd að fullu þegar að greitt hefur verið fyrir þá þjónustu sem að tilgreind er í pakkaferðasamningi. Sé formlegur pakkaferðasamningur ekki gerður skal miða við það sem er innifalið samkvæmt tilboði, upplýsingum á vef eða í öðru kynningarefni
</t>
        </r>
      </text>
    </comment>
    <comment ref="B38" authorId="0" shapeId="0" xr:uid="{7B7FCC23-B7EB-4A09-90DB-C02460828FEA}">
      <text>
        <r>
          <rPr>
            <sz val="9"/>
            <color indexed="81"/>
            <rFont val="Tahoma"/>
            <family val="2"/>
          </rPr>
          <t xml:space="preserve">
Í þennan hluta skal skrá upplýsingar um veltu sem er undanþegin tryggingarskyldu leyfishafa.
Turnover that is not subject to package travel security of the licence-holder must be recorded in this part.</t>
        </r>
      </text>
    </comment>
    <comment ref="B39" authorId="0" shapeId="0" xr:uid="{1BBF62BF-9121-4FFB-99DA-DADC7DB3BAEF}">
      <text>
        <r>
          <rPr>
            <sz val="9"/>
            <color indexed="81"/>
            <rFont val="Tahoma"/>
            <family val="2"/>
          </rPr>
          <t xml:space="preserve">
All turnover that is exempt from the package travel security of the licence holder must be accounted for, including package travel that is covered by the package travel security of other traders. The turnover must be broken down by income category.</t>
        </r>
      </text>
    </comment>
    <comment ref="B40" authorId="0" shapeId="0" xr:uid="{F1CC1EB9-52CC-42BE-861D-ECE6CE5BAE8E}">
      <text>
        <r>
          <rPr>
            <sz val="9"/>
            <color indexed="81"/>
            <rFont val="Tahoma"/>
            <family val="2"/>
          </rPr>
          <t xml:space="preserve">
Gera þarf grein fyrir allri veltu sem undanskilin er tryggingaskyldu, þ.m.t. pakkaferðum sem tryggðar eru af öðrum. Greina þarf veltuna eftir tekjuflokkum.
</t>
        </r>
      </text>
    </comment>
    <comment ref="B41" authorId="1" shapeId="0" xr:uid="{D65713AD-78A6-429D-AB41-C856EB0A34B0}">
      <text>
        <r>
          <rPr>
            <sz val="9"/>
            <color indexed="81"/>
            <rFont val="Tahoma"/>
            <family val="2"/>
          </rPr>
          <t xml:space="preserve">Um er að ræða aðra seljendur þ.e. smásala eða skipuleggjendur.
Innlendir aðilar verða að hafa ferðaskrifstofuleyfi.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Erla Sigurðardóttir</author>
    <author>Erla Sigurðardóttir - FERDA</author>
  </authors>
  <commentList>
    <comment ref="B8" authorId="0" shapeId="0" xr:uid="{095F21A6-5588-4A0A-8D0F-ED700735CC34}">
      <text>
        <r>
          <rPr>
            <sz val="9"/>
            <color indexed="81"/>
            <rFont val="Tahoma"/>
            <family val="2"/>
          </rPr>
          <t xml:space="preserve">
Í þessum hluta skal skrá upplýsingar um alla tryggingaskylda veltu. 
Þegar talað er um ferðir er átt við pakkaferðir og samtengda ferðartilhögun
In this part information regarding turnover  subject to package travel security must be registered. 
Package travel and linked travel arrangements are subject to package travel security.</t>
        </r>
      </text>
    </comment>
    <comment ref="B9" authorId="0" shapeId="0" xr:uid="{1C740CAF-FD2E-4D84-A409-2350D5BC214B}">
      <text>
        <r>
          <rPr>
            <sz val="9"/>
            <color indexed="81"/>
            <rFont val="Tahoma"/>
            <family val="2"/>
          </rPr>
          <t xml:space="preserve">
Name of the tour or description of the tour. The same type of tours / tours to the same destinations can be grouped together into one line. If tours are not of the same length the average length must be calculated. (You can either list each booking or the whole tour irrespective of the numbers of bookings i.e. one tour to Tenerife with 50 bookings and 150 tourists). 
Example: There are four departures to Tenerife for week-tours. You can list Tenerife – week. You can also group all tours to Tenerife for the month but then the average length of stay must be calculated.  
</t>
        </r>
      </text>
    </comment>
    <comment ref="C9" authorId="0" shapeId="0" xr:uid="{D7CA61F0-FB25-4AA6-9ABF-F474CF95F2D5}">
      <text>
        <r>
          <rPr>
            <sz val="9"/>
            <color indexed="81"/>
            <rFont val="Tahoma"/>
            <family val="2"/>
          </rPr>
          <t xml:space="preserve">
The total amount the licence holder receives for all tours recorded in this line (if each booking is listed separately, the total value of the booking is recorded).
Example: Four (4) one-week tours to Tenerife, price per person is ISK 200,000, the total number of passengers in all four tours is 100. The number recorded is ISK 20,000,000.
</t>
        </r>
      </text>
    </comment>
    <comment ref="D9" authorId="0" shapeId="0" xr:uid="{C887D17B-D759-41C2-ADBB-5721C783CF5A}">
      <text>
        <r>
          <rPr>
            <sz val="9"/>
            <color indexed="81"/>
            <rFont val="Tahoma"/>
            <family val="2"/>
          </rPr>
          <t xml:space="preserve">The total amount of payments received for linked travel arrangements (only the payments the travel agency receives, not payments that travellers make directly other service providers).
</t>
        </r>
      </text>
    </comment>
    <comment ref="E9" authorId="0" shapeId="0" xr:uid="{BF10068F-53A8-4E69-9B9A-F591541C94BC}">
      <text>
        <r>
          <rPr>
            <sz val="9"/>
            <color indexed="81"/>
            <rFont val="Tahoma"/>
            <family val="2"/>
          </rPr>
          <t xml:space="preserve">
The amount of this column is calculated automatically. </t>
        </r>
      </text>
    </comment>
    <comment ref="F9" authorId="0" shapeId="0" xr:uid="{D70D76D1-B752-42E5-A0D5-313DC35AF2CE}">
      <text>
        <r>
          <rPr>
            <sz val="9"/>
            <color indexed="81"/>
            <rFont val="Tahoma"/>
            <family val="2"/>
          </rPr>
          <t xml:space="preserve">
The total amount of all confirmation deposits received . If the tour is paid in full in one payment the number is 0.
Example: 100 tourists in one tour, 50 tourists pay 20.000.- to confirm the tour, 30 tourists pay 30.000 to confirm the tour and 20 tourists do not pay a confirmation fee since they pay the tour in full in one payment. The number recorded is: 50*20,000 + 30*30,000 = 1,900,000</t>
        </r>
      </text>
    </comment>
    <comment ref="G9" authorId="0" shapeId="0" xr:uid="{3544C235-90B0-484A-A8B9-2B69FCDBF312}">
      <text>
        <r>
          <rPr>
            <sz val="9"/>
            <color indexed="81"/>
            <rFont val="Tahoma"/>
            <family val="2"/>
          </rPr>
          <t xml:space="preserve">
The number of departures for the tours listed in the line – in the case of four (4) one-week tours to Tenerife the number is 4. </t>
        </r>
      </text>
    </comment>
    <comment ref="H9" authorId="0" shapeId="0" xr:uid="{75AED4EF-52B1-4931-8AF4-725DE376D05E}">
      <text>
        <r>
          <rPr>
            <sz val="9"/>
            <color indexed="81"/>
            <rFont val="Tahoma"/>
            <family val="2"/>
          </rPr>
          <t xml:space="preserve">
Total number of tourists that go on the tour(s) listed in each line.</t>
        </r>
      </text>
    </comment>
    <comment ref="I9" authorId="0" shapeId="0" xr:uid="{86992919-389A-434C-90C2-70941707C44F}">
      <text>
        <r>
          <rPr>
            <sz val="9"/>
            <color indexed="81"/>
            <rFont val="Tahoma"/>
            <family val="2"/>
          </rPr>
          <t xml:space="preserve">
Here you record the length of the tour. If the tour is of the same length for all tourists, that length (number of days) is recorded.
Example: In the case of a four-day city-break the number is four.
If the tours are not all of the same length the weighted average duration must be recorded.
Example: The recorded tours to Tenerife are of various length. 50 tourists stay for 11 days, 150 tourists stay for 7 days and 120 tourists stay for 14 days. The recorded number is (50*11 + 150*70 + 120*14)/320 = 10.25. The average tour length is 10.25 days (weighted average).
</t>
        </r>
      </text>
    </comment>
    <comment ref="J9" authorId="0" shapeId="0" xr:uid="{5F60FEDE-6426-447E-B44F-1202A6CF3A1A}">
      <text>
        <r>
          <rPr>
            <sz val="9"/>
            <color indexed="81"/>
            <rFont val="Tahoma"/>
            <family val="2"/>
          </rPr>
          <t xml:space="preserve">Average number of days from the time tourists pay for a tour in full until the start of the tour. The number of days must be calculated as weighted average. 
Example: 100 tourists take part in a tour. 30 tourists pay in full 45 days prior to departure, 40 tourists pay in full 30 days prior to departure, 30 tourists pay in full 15 days prior to departure. Weighted average is calculated as follows: (30*45+40*30+30*15)/100 = 30. 
The number recorded in the cell is 30.
A tour is considered to be paid in full when the services included and specified in the package travel contract have been paid for. If no formal package travel contract exists, the price of the package is based on an existing offer or other sources such as promotional materials.
</t>
        </r>
      </text>
    </comment>
    <comment ref="B10" authorId="0" shapeId="0" xr:uid="{82072826-E936-4B88-874A-CF54155FB994}">
      <text>
        <r>
          <rPr>
            <sz val="9"/>
            <color indexed="81"/>
            <rFont val="Tahoma"/>
            <family val="2"/>
          </rPr>
          <t xml:space="preserve">
Hér skal skrá heiti ferðar eða lýsingu á ferð. Ef ferðir eru samskonar / til sama staðar má skrá þær í einu lagi í eina línu, ef þær eru mislangar þarf að reikna út meðallengd ferðanna (vegið meðaltal). 
Dæmi: Í mánuðinum eru fjórar brottfarir til Tenerife vegna vikuferða. Þá má skrá hér Tenerife – vika. Einnig er hægt að taka saman allar ferðir t.d. til Tenerife í mánuði en þá þarf að reikna meðallengd ferða í dögum (vegið meðaltal).
Athugið að skrá má hverja bókun fyrir sig.</t>
        </r>
      </text>
    </comment>
    <comment ref="C10" authorId="0" shapeId="0" xr:uid="{41FE0729-A3CF-412C-ADAB-7EC2AF834117}">
      <text>
        <r>
          <rPr>
            <sz val="9"/>
            <color indexed="81"/>
            <rFont val="Tahoma"/>
            <family val="2"/>
          </rPr>
          <t xml:space="preserve">
Samanlögð fjárhæð sem leyfishafi fær greidda fyrir þær ferðir sem skráðar eru í hverja línu (ef skráðar eru stakar bókanir skal skrá heildarverð hverrar bókunar).
Dæmi: Fjórar vikuferðir til Tenerife, verð á mann er kr. 200.000, samtals eru 100 farþegar í öllum ferðunum. Í reitinn færast kr. 20.000.000.
</t>
        </r>
      </text>
    </comment>
    <comment ref="D10" authorId="0" shapeId="0" xr:uid="{9E61B7E5-CB41-442C-AAB0-761EF2267139}">
      <text>
        <r>
          <rPr>
            <sz val="9"/>
            <color indexed="81"/>
            <rFont val="Tahoma"/>
            <family val="2"/>
          </rPr>
          <t xml:space="preserve">
Samanlögð fjárhæð þeirra greiðslna sem að ferðaskrifstofan tekur við vegna samtengdrar ferðatilhögunar. Hér er einungis átt við greiðslur sem ferðaskrifstofan tekur við en ekki fjárhæðir sem ferðamenn greiða beint til annarra þjónustuaðila.
Á vef Ferðamálastofu er að finna flæðirit sem skýrir hvað tilheyrir samtengdri ferðatilhögun https://www.ferdamalastofa.is/is/leyfi/ferdaskrifstofur/samtengd-ferdatilhogun-flaedirit
</t>
        </r>
      </text>
    </comment>
    <comment ref="E10" authorId="0" shapeId="0" xr:uid="{71D8A2D4-CC69-4D04-9CB5-F50C07504951}">
      <text>
        <r>
          <rPr>
            <sz val="9"/>
            <color indexed="81"/>
            <rFont val="Tahoma"/>
            <family val="2"/>
          </rPr>
          <t xml:space="preserve">
Ekki þarf að fylla í þennan dálk, upphæð reiknast sjálfkrafa og er samanlagt heildarsöluverð pakkaferða og samtengdrar ferðatilhögunar.</t>
        </r>
      </text>
    </comment>
    <comment ref="F10" authorId="0" shapeId="0" xr:uid="{1075D692-9068-489B-8B64-E22D7ACBC11F}">
      <text>
        <r>
          <rPr>
            <sz val="9"/>
            <color indexed="81"/>
            <rFont val="Tahoma"/>
            <family val="2"/>
          </rPr>
          <t xml:space="preserve">
Samanlögð upphæð allra staðfestingargreiðslna sem mótteknar eru vegna þeirra ferða sem skráðar eru í hverja línu.
Sé ferð greidd að fullu í einni greiðslu færist 0 í þennan reit.
Dæmi: 100 farþegar í ferð, 50 farþegar greiða kr. 20.000.- í staðfestingargjald, 30 farþegar greiða kr. 30.000.- í staðfestingargjald, 20 farþegar greiða ekki staðfestingargjald því þeir greiða ferðina að fullu við bókun. Talan sem færist í reitinn er: 50*20.000 + 30*30.000 = 1.900.000
</t>
        </r>
      </text>
    </comment>
    <comment ref="G10" authorId="0" shapeId="0" xr:uid="{AF2B5DE2-33DF-4645-91FE-43D02AD43B76}">
      <text>
        <r>
          <rPr>
            <sz val="9"/>
            <color indexed="81"/>
            <rFont val="Tahoma"/>
            <family val="2"/>
          </rPr>
          <t xml:space="preserve">
Hér skal skrá fjölda brottfara sem eiga við um hverja línu.
Dæmi: Ef um er að ræða fjórar vikuferðir til Tenerife er hér skráð talan 4.</t>
        </r>
      </text>
    </comment>
    <comment ref="H10" authorId="0" shapeId="0" xr:uid="{8610CE85-52BB-4F5A-AF48-253F03AED4A3}">
      <text>
        <r>
          <rPr>
            <sz val="9"/>
            <color indexed="81"/>
            <rFont val="Tahoma"/>
            <family val="2"/>
          </rPr>
          <t xml:space="preserve">
Samanlagður fjöldi ferðamanna sem fer í ferð(ir) sem skráðar eru í hverja línu.</t>
        </r>
      </text>
    </comment>
    <comment ref="I10" authorId="0" shapeId="0" xr:uid="{BB07220E-DCE9-4A5F-A512-5880470890A2}">
      <text>
        <r>
          <rPr>
            <sz val="9"/>
            <color indexed="81"/>
            <rFont val="Tahoma"/>
            <family val="2"/>
          </rPr>
          <t xml:space="preserve">
Hér skal skrá lengd þeirra ferða sem skráðar eru í hverja línu. 
Dæmi: Ef um er að ræða fjögurra daga borgarferð skal skrá töluna 4 í þennan reit.
Ef lengd skráðra ferða er mismunandi þarf að reikna vegið meðaltal lengdar ferðanna. 
Dæmi: Skráðar ferðir til Tenerife: 50 farþegar eru í 11 daga, 150 farþegar eru í 7 daga og 120 farþegar eru í 14 daga. Meðallengd ferðanna er reiknuð á eftirfarandi hátt:
(50*11+150*7+120*14)/320 = 10,25 (vegið meðaltal).
Í reitinn færist talan 10 (námundað að heilli tölu).
</t>
        </r>
      </text>
    </comment>
    <comment ref="J10" authorId="0" shapeId="0" xr:uid="{6C965BCB-A520-4642-90BE-CC873231BC61}">
      <text>
        <r>
          <rPr>
            <sz val="9"/>
            <color indexed="81"/>
            <rFont val="Tahoma"/>
            <family val="2"/>
          </rPr>
          <t xml:space="preserve">
Meðaltalsfjöldi daga frá því að farþegar greiða ferð að fullu þar til að ferð hefst. Reikna ber fjölda daga sem vegið meðaltal.
Dæmi: 100 farþegar eru í ferð. 30 farþegar greiða ferð að fullu 45 dögum fyrir brottför, 40 farþegar greiða ferð að fullu 30 dögum fyrir brottför, 30 farþegar greiða ferð að fullu 15 dögum fyrir brottför. Reiknað er vegið meðaltal á eftirfarandi hátt: (30*45+40*30+30*15)/100 = 30.
Í reitinn er færð talan 30.
Ferð telst greidd að fullu þegar að greitt hefur verið fyrir þá þjónustu sem að tilgreind er í pakkaferðasamningi. Sé formlegur pakkaferðasamningur ekki gerður skal miða við það sem er innifalið samkvæmt tilboði, upplýsingum á vef eða í öðru kynningarefni
</t>
        </r>
      </text>
    </comment>
    <comment ref="B38" authorId="0" shapeId="0" xr:uid="{A9A937AD-9F0B-4048-8D29-5040FE5ED763}">
      <text>
        <r>
          <rPr>
            <sz val="9"/>
            <color indexed="81"/>
            <rFont val="Tahoma"/>
            <family val="2"/>
          </rPr>
          <t xml:space="preserve">
Í þennan hluta skal skrá upplýsingar um veltu sem er undanþegin tryggingarskyldu leyfishafa.
Turnover that is not subject to package travel security of the licence-holder must be recorded in this part.</t>
        </r>
      </text>
    </comment>
    <comment ref="B39" authorId="0" shapeId="0" xr:uid="{58D1379C-5B9E-44A0-BB0E-8601B9B83ED2}">
      <text>
        <r>
          <rPr>
            <sz val="9"/>
            <color indexed="81"/>
            <rFont val="Tahoma"/>
            <family val="2"/>
          </rPr>
          <t xml:space="preserve">
All turnover that is exempt from the package travel security of the licence holder must be accounted for, including package travel that is covered by the package travel security of other traders. The turnover must be broken down by income category.</t>
        </r>
      </text>
    </comment>
    <comment ref="B40" authorId="0" shapeId="0" xr:uid="{4B93FA1C-DC36-4EAF-9837-2231695052CD}">
      <text>
        <r>
          <rPr>
            <sz val="9"/>
            <color indexed="81"/>
            <rFont val="Tahoma"/>
            <family val="2"/>
          </rPr>
          <t xml:space="preserve">
Gera þarf grein fyrir allri veltu sem undanskilin er tryggingaskyldu, þ.m.t. pakkaferðum sem tryggðar eru af öðrum. Greina þarf veltuna eftir tekjuflokkum.
</t>
        </r>
      </text>
    </comment>
    <comment ref="B41" authorId="1" shapeId="0" xr:uid="{30AD856B-62E6-4F10-BF55-E3C2430D7361}">
      <text>
        <r>
          <rPr>
            <sz val="9"/>
            <color indexed="81"/>
            <rFont val="Tahoma"/>
            <family val="2"/>
          </rPr>
          <t xml:space="preserve">Um er að ræða aðra seljendur þ.e. smásala eða skipuleggjendur.
Innlendir aðilar verða að hafa ferðaskrifstofuleyfi.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Erla Sigurðardóttir</author>
    <author>Erla Sigurðardóttir - FERDA</author>
  </authors>
  <commentList>
    <comment ref="B8" authorId="0" shapeId="0" xr:uid="{AB86A52B-5EB8-4319-BCB8-3405E0FF4137}">
      <text>
        <r>
          <rPr>
            <sz val="9"/>
            <color indexed="81"/>
            <rFont val="Tahoma"/>
            <family val="2"/>
          </rPr>
          <t xml:space="preserve">
Í þessum hluta skal skrá upplýsingar um alla tryggingaskylda veltu. 
Þegar talað er um ferðir er átt við pakkaferðir og samtengda ferðartilhögun
In this part information regarding turnover  subject to package travel security must be registered. 
Package travel and linked travel arrangements are subject to package travel security.</t>
        </r>
      </text>
    </comment>
    <comment ref="B9" authorId="0" shapeId="0" xr:uid="{4320E40D-C1B0-4D7A-A2BE-D3B6CBA023B4}">
      <text>
        <r>
          <rPr>
            <sz val="9"/>
            <color indexed="81"/>
            <rFont val="Tahoma"/>
            <family val="2"/>
          </rPr>
          <t xml:space="preserve">
Name of the tour or description of the tour. The same type of tours / tours to the same destinations can be grouped together into one line. If tours are not of the same length the average length must be calculated. (You can either list each booking or the whole tour irrespective of the numbers of bookings i.e. one tour to Tenerife with 50 bookings and 150 tourists). 
Example: There are four departures to Tenerife for week-tours. You can list Tenerife – week. You can also group all tours to Tenerife for the month but then the average length of stay must be calculated.  
</t>
        </r>
      </text>
    </comment>
    <comment ref="C9" authorId="0" shapeId="0" xr:uid="{308D7BAF-3F63-45E8-956E-B87068107857}">
      <text>
        <r>
          <rPr>
            <sz val="9"/>
            <color indexed="81"/>
            <rFont val="Tahoma"/>
            <family val="2"/>
          </rPr>
          <t xml:space="preserve">
The total amount the licence holder receives for all tours recorded in this line (if each booking is listed separately, the total value of the booking is recorded).
Example: Four (4) one-week tours to Tenerife, price per person is ISK 200,000, the total number of passengers in all four tours is 100. The number recorded is ISK 20,000,000.
</t>
        </r>
      </text>
    </comment>
    <comment ref="D9" authorId="0" shapeId="0" xr:uid="{A5A74DB9-DD82-4137-A00F-C7B51E8710F4}">
      <text>
        <r>
          <rPr>
            <sz val="9"/>
            <color indexed="81"/>
            <rFont val="Tahoma"/>
            <family val="2"/>
          </rPr>
          <t xml:space="preserve">The total amount of payments received for linked travel arrangements (only the payments the travel agency receives, not payments that travellers make directly other service providers).
</t>
        </r>
      </text>
    </comment>
    <comment ref="E9" authorId="0" shapeId="0" xr:uid="{730C4FAB-6C51-4AD1-925B-675FAB8336C6}">
      <text>
        <r>
          <rPr>
            <sz val="9"/>
            <color indexed="81"/>
            <rFont val="Tahoma"/>
            <family val="2"/>
          </rPr>
          <t xml:space="preserve">
The amount of this column is calculated automatically. </t>
        </r>
      </text>
    </comment>
    <comment ref="F9" authorId="0" shapeId="0" xr:uid="{CDC0512A-2C32-4B50-8C50-907093B37AC4}">
      <text>
        <r>
          <rPr>
            <sz val="9"/>
            <color indexed="81"/>
            <rFont val="Tahoma"/>
            <family val="2"/>
          </rPr>
          <t xml:space="preserve">
The total amount of all confirmation deposits received . If the tour is paid in full in one payment the number is 0.
Example: 100 tourists in one tour, 50 tourists pay 20.000.- to confirm the tour, 30 tourists pay 30.000 to confirm the tour and 20 tourists do not pay a confirmation fee since they pay the tour in full in one payment. The number recorded is: 50*20,000 + 30*30,000 = 1,900,000</t>
        </r>
      </text>
    </comment>
    <comment ref="G9" authorId="0" shapeId="0" xr:uid="{F2757E52-DF9A-4880-8EDC-0A26A0565900}">
      <text>
        <r>
          <rPr>
            <sz val="9"/>
            <color indexed="81"/>
            <rFont val="Tahoma"/>
            <family val="2"/>
          </rPr>
          <t xml:space="preserve">
The number of departures for the tours listed in the line – in the case of four (4) one-week tours to Tenerife the number is 4. </t>
        </r>
      </text>
    </comment>
    <comment ref="H9" authorId="0" shapeId="0" xr:uid="{F293D2DA-4425-4F77-8EB4-66E1EEF20FD1}">
      <text>
        <r>
          <rPr>
            <sz val="9"/>
            <color indexed="81"/>
            <rFont val="Tahoma"/>
            <family val="2"/>
          </rPr>
          <t xml:space="preserve">
Total number of tourists that go on the tour(s) listed in each line.</t>
        </r>
      </text>
    </comment>
    <comment ref="I9" authorId="0" shapeId="0" xr:uid="{1E7BFF48-28A1-40C9-9D31-D7376D675C35}">
      <text>
        <r>
          <rPr>
            <sz val="9"/>
            <color indexed="81"/>
            <rFont val="Tahoma"/>
            <family val="2"/>
          </rPr>
          <t xml:space="preserve">
Here you record the length of the tour. If the tour is of the same length for all tourists, that length (number of days) is recorded.
Example: In the case of a four-day city-break the number is four.
If the tours are not all of the same length the weighted average duration must be recorded.
Example: The recorded tours to Tenerife are of various length. 50 tourists stay for 11 days, 150 tourists stay for 7 days and 120 tourists stay for 14 days. The recorded number is (50*11 + 150*70 + 120*14)/320 = 10.25. The average tour length is 10.25 days (weighted average).
</t>
        </r>
      </text>
    </comment>
    <comment ref="J9" authorId="0" shapeId="0" xr:uid="{0B1A73FD-9FF5-4019-9B1B-02553A9D090F}">
      <text>
        <r>
          <rPr>
            <sz val="9"/>
            <color indexed="81"/>
            <rFont val="Tahoma"/>
            <family val="2"/>
          </rPr>
          <t xml:space="preserve">Average number of days from the time tourists pay for a tour in full until the start of the tour. The number of days must be calculated as weighted average. 
Example: 100 tourists take part in a tour. 30 tourists pay in full 45 days prior to departure, 40 tourists pay in full 30 days prior to departure, 30 tourists pay in full 15 days prior to departure. Weighted average is calculated as follows: (30*45+40*30+30*15)/100 = 30. 
The number recorded in the cell is 30.
A tour is considered to be paid in full when the services included and specified in the package travel contract have been paid for. If no formal package travel contract exists, the price of the package is based on an existing offer or other sources such as promotional materials.
</t>
        </r>
      </text>
    </comment>
    <comment ref="B10" authorId="0" shapeId="0" xr:uid="{69F3915E-CBA4-4C6E-B6C2-8CE6286A3C94}">
      <text>
        <r>
          <rPr>
            <sz val="9"/>
            <color indexed="81"/>
            <rFont val="Tahoma"/>
            <family val="2"/>
          </rPr>
          <t xml:space="preserve">
Hér skal skrá heiti ferðar eða lýsingu á ferð. Ef ferðir eru samskonar / til sama staðar má skrá þær í einu lagi í eina línu, ef þær eru mislangar þarf að reikna út meðallengd ferðanna (vegið meðaltal). 
Dæmi: Í mánuðinum eru fjórar brottfarir til Tenerife vegna vikuferða. Þá má skrá hér Tenerife – vika. Einnig er hægt að taka saman allar ferðir t.d. til Tenerife í mánuði en þá þarf að reikna meðallengd ferða í dögum (vegið meðaltal).
Athugið að skrá má hverja bókun fyrir sig.</t>
        </r>
      </text>
    </comment>
    <comment ref="C10" authorId="0" shapeId="0" xr:uid="{A5859E19-1245-493E-A030-F5ACB52ECCD4}">
      <text>
        <r>
          <rPr>
            <sz val="9"/>
            <color indexed="81"/>
            <rFont val="Tahoma"/>
            <family val="2"/>
          </rPr>
          <t xml:space="preserve">
Samanlögð fjárhæð sem leyfishafi fær greidda fyrir þær ferðir sem skráðar eru í hverja línu (ef skráðar eru stakar bókanir skal skrá heildarverð hverrar bókunar).
Dæmi: Fjórar vikuferðir til Tenerife, verð á mann er kr. 200.000, samtals eru 100 farþegar í öllum ferðunum. Í reitinn færast kr. 20.000.000.
</t>
        </r>
      </text>
    </comment>
    <comment ref="D10" authorId="0" shapeId="0" xr:uid="{CFD57AE8-5708-42F7-8DFA-EDC373624F4C}">
      <text>
        <r>
          <rPr>
            <sz val="9"/>
            <color indexed="81"/>
            <rFont val="Tahoma"/>
            <family val="2"/>
          </rPr>
          <t xml:space="preserve">
Samanlögð fjárhæð þeirra greiðslna sem að ferðaskrifstofan tekur við vegna samtengdrar ferðatilhögunar. Hér er einungis átt við greiðslur sem ferðaskrifstofan tekur við en ekki fjárhæðir sem ferðamenn greiða beint til annarra þjónustuaðila.
Á vef Ferðamálastofu er að finna flæðirit sem skýrir hvað tilheyrir samtengdri ferðatilhögun https://www.ferdamalastofa.is/is/leyfi/ferdaskrifstofur/samtengd-ferdatilhogun-flaedirit
</t>
        </r>
      </text>
    </comment>
    <comment ref="E10" authorId="0" shapeId="0" xr:uid="{17207604-D1B1-4696-86B8-E51867AA700D}">
      <text>
        <r>
          <rPr>
            <sz val="9"/>
            <color indexed="81"/>
            <rFont val="Tahoma"/>
            <family val="2"/>
          </rPr>
          <t xml:space="preserve">
Ekki þarf að fylla í þennan dálk, upphæð reiknast sjálfkrafa og er samanlagt heildarsöluverð pakkaferða og samtengdrar ferðatilhögunar.</t>
        </r>
      </text>
    </comment>
    <comment ref="F10" authorId="0" shapeId="0" xr:uid="{F2E46A2F-B7FB-4DD6-9A60-8DDB2EEAE2F2}">
      <text>
        <r>
          <rPr>
            <sz val="9"/>
            <color indexed="81"/>
            <rFont val="Tahoma"/>
            <family val="2"/>
          </rPr>
          <t xml:space="preserve">
Samanlögð upphæð allra staðfestingargreiðslna sem mótteknar eru vegna þeirra ferða sem skráðar eru í hverja línu.
Sé ferð greidd að fullu í einni greiðslu færist 0 í þennan reit.
Dæmi: 100 farþegar í ferð, 50 farþegar greiða kr. 20.000.- í staðfestingargjald, 30 farþegar greiða kr. 30.000.- í staðfestingargjald, 20 farþegar greiða ekki staðfestingargjald því þeir greiða ferðina að fullu við bókun. Talan sem færist í reitinn er: 50*20.000 + 30*30.000 = 1.900.000
</t>
        </r>
      </text>
    </comment>
    <comment ref="G10" authorId="0" shapeId="0" xr:uid="{4562A26C-8F33-47C8-A384-743BEEE4ED58}">
      <text>
        <r>
          <rPr>
            <sz val="9"/>
            <color indexed="81"/>
            <rFont val="Tahoma"/>
            <family val="2"/>
          </rPr>
          <t xml:space="preserve">
Hér skal skrá fjölda brottfara sem eiga við um hverja línu.
Dæmi: Ef um er að ræða fjórar vikuferðir til Tenerife er hér skráð talan 4.</t>
        </r>
      </text>
    </comment>
    <comment ref="H10" authorId="0" shapeId="0" xr:uid="{4A0CA6CC-153B-435B-A718-7479691BD1DE}">
      <text>
        <r>
          <rPr>
            <sz val="9"/>
            <color indexed="81"/>
            <rFont val="Tahoma"/>
            <family val="2"/>
          </rPr>
          <t xml:space="preserve">
Samanlagður fjöldi ferðamanna sem fer í ferð(ir) sem skráðar eru í hverja línu.</t>
        </r>
      </text>
    </comment>
    <comment ref="I10" authorId="0" shapeId="0" xr:uid="{38E18D3D-AE94-45E3-8235-6B37A34C2FCE}">
      <text>
        <r>
          <rPr>
            <sz val="9"/>
            <color indexed="81"/>
            <rFont val="Tahoma"/>
            <family val="2"/>
          </rPr>
          <t xml:space="preserve">
Hér skal skrá lengd þeirra ferða sem skráðar eru í hverja línu. 
Dæmi: Ef um er að ræða fjögurra daga borgarferð skal skrá töluna 4 í þennan reit.
Ef lengd skráðra ferða er mismunandi þarf að reikna vegið meðaltal lengdar ferðanna. 
Dæmi: Skráðar ferðir til Tenerife: 50 farþegar eru í 11 daga, 150 farþegar eru í 7 daga og 120 farþegar eru í 14 daga. Meðallengd ferðanna er reiknuð á eftirfarandi hátt:
(50*11+150*7+120*14)/320 = 10,25 (vegið meðaltal).
Í reitinn færist talan 10 (námundað að heilli tölu).
</t>
        </r>
      </text>
    </comment>
    <comment ref="J10" authorId="0" shapeId="0" xr:uid="{803E9B3F-C512-419E-A2CA-739293AA04D3}">
      <text>
        <r>
          <rPr>
            <sz val="9"/>
            <color indexed="81"/>
            <rFont val="Tahoma"/>
            <family val="2"/>
          </rPr>
          <t xml:space="preserve">
Meðaltalsfjöldi daga frá því að farþegar greiða ferð að fullu þar til að ferð hefst. Reikna ber fjölda daga sem vegið meðaltal.
Dæmi: 100 farþegar eru í ferð. 30 farþegar greiða ferð að fullu 45 dögum fyrir brottför, 40 farþegar greiða ferð að fullu 30 dögum fyrir brottför, 30 farþegar greiða ferð að fullu 15 dögum fyrir brottför. Reiknað er vegið meðaltal á eftirfarandi hátt: (30*45+40*30+30*15)/100 = 30.
Í reitinn er færð talan 30.
Ferð telst greidd að fullu þegar að greitt hefur verið fyrir þá þjónustu sem að tilgreind er í pakkaferðasamningi. Sé formlegur pakkaferðasamningur ekki gerður skal miða við það sem er innifalið samkvæmt tilboði, upplýsingum á vef eða í öðru kynningarefni
</t>
        </r>
      </text>
    </comment>
    <comment ref="B38" authorId="0" shapeId="0" xr:uid="{C829353A-02D1-444B-90D5-661C6A59B92B}">
      <text>
        <r>
          <rPr>
            <sz val="9"/>
            <color indexed="81"/>
            <rFont val="Tahoma"/>
            <family val="2"/>
          </rPr>
          <t xml:space="preserve">
Í þennan hluta skal skrá upplýsingar um veltu sem er undanþegin tryggingarskyldu leyfishafa.
Turnover that is not subject to package travel security of the licence-holder must be recorded in this part.</t>
        </r>
      </text>
    </comment>
    <comment ref="B39" authorId="0" shapeId="0" xr:uid="{9310EDE5-04E5-4ECD-A4BC-601C6FDD9ACF}">
      <text>
        <r>
          <rPr>
            <sz val="9"/>
            <color indexed="81"/>
            <rFont val="Tahoma"/>
            <family val="2"/>
          </rPr>
          <t xml:space="preserve">
All turnover that is exempt from the package travel security of the licence holder must be accounted for, including package travel that is covered by the package travel security of other traders. The turnover must be broken down by income category.</t>
        </r>
      </text>
    </comment>
    <comment ref="B40" authorId="0" shapeId="0" xr:uid="{FC313DB4-8FFB-44EA-86E0-25A766C79BCE}">
      <text>
        <r>
          <rPr>
            <sz val="9"/>
            <color indexed="81"/>
            <rFont val="Tahoma"/>
            <family val="2"/>
          </rPr>
          <t xml:space="preserve">
Gera þarf grein fyrir allri veltu sem undanskilin er tryggingaskyldu, þ.m.t. pakkaferðum sem tryggðar eru af öðrum. Greina þarf veltuna eftir tekjuflokkum.
</t>
        </r>
      </text>
    </comment>
    <comment ref="B41" authorId="1" shapeId="0" xr:uid="{B5957700-9CD6-4EFA-8163-9DCFC2FD17B8}">
      <text>
        <r>
          <rPr>
            <sz val="9"/>
            <color indexed="81"/>
            <rFont val="Tahoma"/>
            <family val="2"/>
          </rPr>
          <t xml:space="preserve">Um er að ræða aðra seljendur þ.e. smásala eða skipuleggjendur.
Innlendir aðilar verða að hafa ferðaskrifstofuleyfi.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Erla Sigurðardóttir</author>
    <author>Erla Sigurðardóttir - FERDA</author>
  </authors>
  <commentList>
    <comment ref="B8" authorId="0" shapeId="0" xr:uid="{77B7E692-CEA7-46DB-9B4A-83AB7AFA8D80}">
      <text>
        <r>
          <rPr>
            <sz val="9"/>
            <color indexed="81"/>
            <rFont val="Tahoma"/>
            <family val="2"/>
          </rPr>
          <t xml:space="preserve">
Í þessum hluta skal skrá upplýsingar um alla tryggingaskylda veltu. 
Þegar talað er um ferðir er átt við pakkaferðir og samtengda ferðartilhögun
In this part information regarding turnover  subject to package travel security must be registered. 
Package travel and linked travel arrangements are subject to package travel security.</t>
        </r>
      </text>
    </comment>
    <comment ref="B9" authorId="0" shapeId="0" xr:uid="{7C777EB1-8D9E-4BCF-A1D1-3597866169C8}">
      <text>
        <r>
          <rPr>
            <sz val="9"/>
            <color indexed="81"/>
            <rFont val="Tahoma"/>
            <family val="2"/>
          </rPr>
          <t xml:space="preserve">
Name of the tour or description of the tour. The same type of tours / tours to the same destinations can be grouped together into one line. If tours are not of the same length the average length must be calculated. (You can either list each booking or the whole tour irrespective of the numbers of bookings i.e. one tour to Tenerife with 50 bookings and 150 tourists). 
Example: There are four departures to Tenerife for week-tours. You can list Tenerife – week. You can also group all tours to Tenerife for the month but then the average length of stay must be calculated.  
</t>
        </r>
      </text>
    </comment>
    <comment ref="C9" authorId="0" shapeId="0" xr:uid="{EFD7318E-E90A-47AC-808F-AFF873036F2B}">
      <text>
        <r>
          <rPr>
            <sz val="9"/>
            <color indexed="81"/>
            <rFont val="Tahoma"/>
            <family val="2"/>
          </rPr>
          <t xml:space="preserve">
The total amount the licence holder receives for all tours recorded in this line (if each booking is listed separately, the total value of the booking is recorded).
Example: Four (4) one-week tours to Tenerife, price per person is ISK 200,000, the total number of passengers in all four tours is 100. The number recorded is ISK 20,000,000.
</t>
        </r>
      </text>
    </comment>
    <comment ref="D9" authorId="0" shapeId="0" xr:uid="{14BA48F0-697C-4CFE-84B1-51069D5BEF78}">
      <text>
        <r>
          <rPr>
            <sz val="9"/>
            <color indexed="81"/>
            <rFont val="Tahoma"/>
            <family val="2"/>
          </rPr>
          <t xml:space="preserve">The total amount of payments received for linked travel arrangements (only the payments the travel agency receives, not payments that travellers make directly other service providers).
</t>
        </r>
      </text>
    </comment>
    <comment ref="E9" authorId="0" shapeId="0" xr:uid="{A3BA6D8F-3811-4A3D-9975-B28FA54895A5}">
      <text>
        <r>
          <rPr>
            <sz val="9"/>
            <color indexed="81"/>
            <rFont val="Tahoma"/>
            <family val="2"/>
          </rPr>
          <t xml:space="preserve">
The amount of this column is calculated automatically. </t>
        </r>
      </text>
    </comment>
    <comment ref="F9" authorId="0" shapeId="0" xr:uid="{0AC3238F-AE9D-4AD3-9A83-60901A68DA63}">
      <text>
        <r>
          <rPr>
            <sz val="9"/>
            <color indexed="81"/>
            <rFont val="Tahoma"/>
            <family val="2"/>
          </rPr>
          <t xml:space="preserve">
The total amount of all confirmation deposits received . If the tour is paid in full in one payment the number is 0.
Example: 100 tourists in one tour, 50 tourists pay 20.000.- to confirm the tour, 30 tourists pay 30.000 to confirm the tour and 20 tourists do not pay a confirmation fee since they pay the tour in full in one payment. The number recorded is: 50*20,000 + 30*30,000 = 1,900,000</t>
        </r>
      </text>
    </comment>
    <comment ref="G9" authorId="0" shapeId="0" xr:uid="{EB38546E-FD73-43F9-8557-A961E0E6584D}">
      <text>
        <r>
          <rPr>
            <sz val="9"/>
            <color indexed="81"/>
            <rFont val="Tahoma"/>
            <family val="2"/>
          </rPr>
          <t xml:space="preserve">
The number of departures for the tours listed in the line – in the case of four (4) one-week tours to Tenerife the number is 4. </t>
        </r>
      </text>
    </comment>
    <comment ref="H9" authorId="0" shapeId="0" xr:uid="{D4FF8900-1600-4F5B-B6D6-86E1BEA066DD}">
      <text>
        <r>
          <rPr>
            <sz val="9"/>
            <color indexed="81"/>
            <rFont val="Tahoma"/>
            <family val="2"/>
          </rPr>
          <t xml:space="preserve">
Total number of tourists that go on the tour(s) listed in each line.</t>
        </r>
      </text>
    </comment>
    <comment ref="I9" authorId="0" shapeId="0" xr:uid="{9E26399A-E334-4A48-8E42-5E82DA883351}">
      <text>
        <r>
          <rPr>
            <sz val="9"/>
            <color indexed="81"/>
            <rFont val="Tahoma"/>
            <family val="2"/>
          </rPr>
          <t xml:space="preserve">
Here you record the length of the tour. If the tour is of the same length for all tourists, that length (number of days) is recorded.
Example: In the case of a four-day city-break the number is four.
If the tours are not all of the same length the weighted average duration must be recorded.
Example: The recorded tours to Tenerife are of various length. 50 tourists stay for 11 days, 150 tourists stay for 7 days and 120 tourists stay for 14 days. The recorded number is (50*11 + 150*70 + 120*14)/320 = 10.25. The average tour length is 10.25 days (weighted average).
</t>
        </r>
      </text>
    </comment>
    <comment ref="J9" authorId="0" shapeId="0" xr:uid="{386030D1-CFF9-4443-893B-FE38C1E9E6A8}">
      <text>
        <r>
          <rPr>
            <sz val="9"/>
            <color indexed="81"/>
            <rFont val="Tahoma"/>
            <family val="2"/>
          </rPr>
          <t xml:space="preserve">Average number of days from the time tourists pay for a tour in full until the start of the tour. The number of days must be calculated as weighted average. 
Example: 100 tourists take part in a tour. 30 tourists pay in full 45 days prior to departure, 40 tourists pay in full 30 days prior to departure, 30 tourists pay in full 15 days prior to departure. Weighted average is calculated as follows: (30*45+40*30+30*15)/100 = 30. 
The number recorded in the cell is 30.
A tour is considered to be paid in full when the services included and specified in the package travel contract have been paid for. If no formal package travel contract exists, the price of the package is based on an existing offer or other sources such as promotional materials.
</t>
        </r>
      </text>
    </comment>
    <comment ref="B10" authorId="0" shapeId="0" xr:uid="{CF5C715D-954B-4C6D-ACFA-6C8FF11A0769}">
      <text>
        <r>
          <rPr>
            <sz val="9"/>
            <color indexed="81"/>
            <rFont val="Tahoma"/>
            <family val="2"/>
          </rPr>
          <t xml:space="preserve">
Hér skal skrá heiti ferðar eða lýsingu á ferð. Ef ferðir eru samskonar / til sama staðar má skrá þær í einu lagi í eina línu, ef þær eru mislangar þarf að reikna út meðallengd ferðanna (vegið meðaltal). 
Dæmi: Í mánuðinum eru fjórar brottfarir til Tenerife vegna vikuferða. Þá má skrá hér Tenerife – vika. Einnig er hægt að taka saman allar ferðir t.d. til Tenerife í mánuði en þá þarf að reikna meðallengd ferða í dögum (vegið meðaltal).
Athugið að skrá má hverja bókun fyrir sig.</t>
        </r>
      </text>
    </comment>
    <comment ref="C10" authorId="0" shapeId="0" xr:uid="{E4028238-BEDB-440D-9CBA-5311FC8BBF2B}">
      <text>
        <r>
          <rPr>
            <sz val="9"/>
            <color indexed="81"/>
            <rFont val="Tahoma"/>
            <family val="2"/>
          </rPr>
          <t xml:space="preserve">
Samanlögð fjárhæð sem leyfishafi fær greidda fyrir þær ferðir sem skráðar eru í hverja línu (ef skráðar eru stakar bókanir skal skrá heildarverð hverrar bókunar).
Dæmi: Fjórar vikuferðir til Tenerife, verð á mann er kr. 200.000, samtals eru 100 farþegar í öllum ferðunum. Í reitinn færast kr. 20.000.000.
</t>
        </r>
      </text>
    </comment>
    <comment ref="D10" authorId="0" shapeId="0" xr:uid="{93289559-2359-4378-A90F-E8D687111A5A}">
      <text>
        <r>
          <rPr>
            <sz val="9"/>
            <color indexed="81"/>
            <rFont val="Tahoma"/>
            <family val="2"/>
          </rPr>
          <t xml:space="preserve">
Samanlögð fjárhæð þeirra greiðslna sem að ferðaskrifstofan tekur við vegna samtengdrar ferðatilhögunar. Hér er einungis átt við greiðslur sem ferðaskrifstofan tekur við en ekki fjárhæðir sem ferðamenn greiða beint til annarra þjónustuaðila.
Á vef Ferðamálastofu er að finna flæðirit sem skýrir hvað tilheyrir samtengdri ferðatilhögun https://www.ferdamalastofa.is/is/leyfi/ferdaskrifstofur/samtengd-ferdatilhogun-flaedirit
</t>
        </r>
      </text>
    </comment>
    <comment ref="E10" authorId="0" shapeId="0" xr:uid="{ABAAE64B-6A0C-4904-8771-8DA95EC46173}">
      <text>
        <r>
          <rPr>
            <sz val="9"/>
            <color indexed="81"/>
            <rFont val="Tahoma"/>
            <family val="2"/>
          </rPr>
          <t xml:space="preserve">
Ekki þarf að fylla í þennan dálk, upphæð reiknast sjálfkrafa og er samanlagt heildarsöluverð pakkaferða og samtengdrar ferðatilhögunar.</t>
        </r>
      </text>
    </comment>
    <comment ref="F10" authorId="0" shapeId="0" xr:uid="{836AF2F7-55E7-4C89-9CB1-FAEAA4C7A563}">
      <text>
        <r>
          <rPr>
            <sz val="9"/>
            <color indexed="81"/>
            <rFont val="Tahoma"/>
            <family val="2"/>
          </rPr>
          <t xml:space="preserve">
Samanlögð upphæð allra staðfestingargreiðslna sem mótteknar eru vegna þeirra ferða sem skráðar eru í hverja línu.
Sé ferð greidd að fullu í einni greiðslu færist 0 í þennan reit.
Dæmi: 100 farþegar í ferð, 50 farþegar greiða kr. 20.000.- í staðfestingargjald, 30 farþegar greiða kr. 30.000.- í staðfestingargjald, 20 farþegar greiða ekki staðfestingargjald því þeir greiða ferðina að fullu við bókun. Talan sem færist í reitinn er: 50*20.000 + 30*30.000 = 1.900.000
</t>
        </r>
      </text>
    </comment>
    <comment ref="G10" authorId="0" shapeId="0" xr:uid="{AC67AFBA-5DCD-45CB-A233-E2CC493625AA}">
      <text>
        <r>
          <rPr>
            <sz val="9"/>
            <color indexed="81"/>
            <rFont val="Tahoma"/>
            <family val="2"/>
          </rPr>
          <t xml:space="preserve">
Hér skal skrá fjölda brottfara sem eiga við um hverja línu.
Dæmi: Ef um er að ræða fjórar vikuferðir til Tenerife er hér skráð talan 4.</t>
        </r>
      </text>
    </comment>
    <comment ref="H10" authorId="0" shapeId="0" xr:uid="{1E048F25-CE74-4B82-856C-69C1A11BAA05}">
      <text>
        <r>
          <rPr>
            <sz val="9"/>
            <color indexed="81"/>
            <rFont val="Tahoma"/>
            <family val="2"/>
          </rPr>
          <t xml:space="preserve">
Samanlagður fjöldi ferðamanna sem fer í ferð(ir) sem skráðar eru í hverja línu.</t>
        </r>
      </text>
    </comment>
    <comment ref="I10" authorId="0" shapeId="0" xr:uid="{364FF1D4-EA8F-46B6-A7D8-F7B799F45CE6}">
      <text>
        <r>
          <rPr>
            <sz val="9"/>
            <color indexed="81"/>
            <rFont val="Tahoma"/>
            <family val="2"/>
          </rPr>
          <t xml:space="preserve">
Hér skal skrá lengd þeirra ferða sem skráðar eru í hverja línu. 
Dæmi: Ef um er að ræða fjögurra daga borgarferð skal skrá töluna 4 í þennan reit.
Ef lengd skráðra ferða er mismunandi þarf að reikna vegið meðaltal lengdar ferðanna. 
Dæmi: Skráðar ferðir til Tenerife: 50 farþegar eru í 11 daga, 150 farþegar eru í 7 daga og 120 farþegar eru í 14 daga. Meðallengd ferðanna er reiknuð á eftirfarandi hátt:
(50*11+150*7+120*14)/320 = 10,25 (vegið meðaltal).
Í reitinn færist talan 10 (námundað að heilli tölu).
</t>
        </r>
      </text>
    </comment>
    <comment ref="J10" authorId="0" shapeId="0" xr:uid="{869A3D7B-52EC-4D08-A2A9-AEED07E03708}">
      <text>
        <r>
          <rPr>
            <sz val="9"/>
            <color indexed="81"/>
            <rFont val="Tahoma"/>
            <family val="2"/>
          </rPr>
          <t xml:space="preserve">
Meðaltalsfjöldi daga frá því að farþegar greiða ferð að fullu þar til að ferð hefst. Reikna ber fjölda daga sem vegið meðaltal.
Dæmi: 100 farþegar eru í ferð. 30 farþegar greiða ferð að fullu 45 dögum fyrir brottför, 40 farþegar greiða ferð að fullu 30 dögum fyrir brottför, 30 farþegar greiða ferð að fullu 15 dögum fyrir brottför. Reiknað er vegið meðaltal á eftirfarandi hátt: (30*45+40*30+30*15)/100 = 30.
Í reitinn er færð talan 30.
Ferð telst greidd að fullu þegar að greitt hefur verið fyrir þá þjónustu sem að tilgreind er í pakkaferðasamningi. Sé formlegur pakkaferðasamningur ekki gerður skal miða við það sem er innifalið samkvæmt tilboði, upplýsingum á vef eða í öðru kynningarefni
</t>
        </r>
      </text>
    </comment>
    <comment ref="B38" authorId="0" shapeId="0" xr:uid="{B26277BB-3863-41CE-A686-E9F0B69F7910}">
      <text>
        <r>
          <rPr>
            <sz val="9"/>
            <color indexed="81"/>
            <rFont val="Tahoma"/>
            <family val="2"/>
          </rPr>
          <t xml:space="preserve">
Í þennan hluta skal skrá upplýsingar um veltu sem er undanþegin tryggingarskyldu leyfishafa.
Turnover that is not subject to package travel security of the licence-holder must be recorded in this part.</t>
        </r>
      </text>
    </comment>
    <comment ref="B39" authorId="0" shapeId="0" xr:uid="{55DF4DAD-6A7F-4CFB-A310-45814D2FBB03}">
      <text>
        <r>
          <rPr>
            <sz val="9"/>
            <color indexed="81"/>
            <rFont val="Tahoma"/>
            <family val="2"/>
          </rPr>
          <t xml:space="preserve">
All turnover that is exempt from the package travel security of the licence holder must be accounted for, including package travel that is covered by the package travel security of other traders. The turnover must be broken down by income category.</t>
        </r>
      </text>
    </comment>
    <comment ref="B40" authorId="0" shapeId="0" xr:uid="{8D7155E6-B5D0-466C-A973-444F84C556B5}">
      <text>
        <r>
          <rPr>
            <sz val="9"/>
            <color indexed="81"/>
            <rFont val="Tahoma"/>
            <family val="2"/>
          </rPr>
          <t xml:space="preserve">
Gera þarf grein fyrir allri veltu sem undanskilin er tryggingaskyldu, þ.m.t. pakkaferðum sem tryggðar eru af öðrum. Greina þarf veltuna eftir tekjuflokkum.
</t>
        </r>
      </text>
    </comment>
    <comment ref="B41" authorId="1" shapeId="0" xr:uid="{C9113B0D-877E-451D-A1E8-F1FF9D0C231F}">
      <text>
        <r>
          <rPr>
            <sz val="9"/>
            <color indexed="81"/>
            <rFont val="Tahoma"/>
            <family val="2"/>
          </rPr>
          <t xml:space="preserve">Um er að ræða aðra seljendur þ.e. smásala eða skipuleggjendur.
Innlendir aðilar verða að hafa ferðaskrifstofuleyfi.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Erla Sigurðardóttir</author>
    <author>Erla Sigurðardóttir - FERDA</author>
  </authors>
  <commentList>
    <comment ref="B8" authorId="0" shapeId="0" xr:uid="{3171D524-6914-46D7-AA4B-48FE73FE6533}">
      <text>
        <r>
          <rPr>
            <sz val="9"/>
            <color indexed="81"/>
            <rFont val="Tahoma"/>
            <family val="2"/>
          </rPr>
          <t xml:space="preserve">
Í þessum hluta skal skrá upplýsingar um alla tryggingaskylda veltu. 
Þegar talað er um ferðir er átt við pakkaferðir og samtengda ferðartilhögun
In this part information regarding turnover  subject to package travel security must be registered. 
Package travel and linked travel arrangements are subject to package travel security.</t>
        </r>
      </text>
    </comment>
    <comment ref="B9" authorId="0" shapeId="0" xr:uid="{D7EAE64C-D100-4B16-8ABB-90B47D064B30}">
      <text>
        <r>
          <rPr>
            <sz val="9"/>
            <color indexed="81"/>
            <rFont val="Tahoma"/>
            <family val="2"/>
          </rPr>
          <t xml:space="preserve">
Name of the tour or description of the tour. The same type of tours / tours to the same destinations can be grouped together into one line. If tours are not of the same length the average length must be calculated. (You can either list each booking or the whole tour irrespective of the numbers of bookings i.e. one tour to Tenerife with 50 bookings and 150 tourists). 
Example: There are four departures to Tenerife for week-tours. You can list Tenerife – week. You can also group all tours to Tenerife for the month but then the average length of stay must be calculated.  
</t>
        </r>
      </text>
    </comment>
    <comment ref="C9" authorId="0" shapeId="0" xr:uid="{C58ADBDE-261A-4324-A466-0E328E8719D1}">
      <text>
        <r>
          <rPr>
            <sz val="9"/>
            <color indexed="81"/>
            <rFont val="Tahoma"/>
            <family val="2"/>
          </rPr>
          <t xml:space="preserve">
The total amount the licence holder receives for all tours recorded in this line (if each booking is listed separately, the total value of the booking is recorded).
Example: Four (4) one-week tours to Tenerife, price per person is ISK 200,000, the total number of passengers in all four tours is 100. The number recorded is ISK 20,000,000.
</t>
        </r>
      </text>
    </comment>
    <comment ref="D9" authorId="0" shapeId="0" xr:uid="{BB084554-943E-4DF6-A7E6-A7B3A44A13F3}">
      <text>
        <r>
          <rPr>
            <sz val="9"/>
            <color indexed="81"/>
            <rFont val="Tahoma"/>
            <family val="2"/>
          </rPr>
          <t xml:space="preserve">The total amount of payments received for linked travel arrangements (only the payments the travel agency receives, not payments that travellers make directly other service providers).
</t>
        </r>
      </text>
    </comment>
    <comment ref="E9" authorId="0" shapeId="0" xr:uid="{260D3186-B320-417D-AC99-2C383332D855}">
      <text>
        <r>
          <rPr>
            <sz val="9"/>
            <color indexed="81"/>
            <rFont val="Tahoma"/>
            <family val="2"/>
          </rPr>
          <t xml:space="preserve">
The amount of this column is calculated automatically. </t>
        </r>
      </text>
    </comment>
    <comment ref="F9" authorId="0" shapeId="0" xr:uid="{7B25F021-BA0D-4131-B497-7326FBA64E78}">
      <text>
        <r>
          <rPr>
            <sz val="9"/>
            <color indexed="81"/>
            <rFont val="Tahoma"/>
            <family val="2"/>
          </rPr>
          <t xml:space="preserve">
The total amount of all confirmation deposits received . If the tour is paid in full in one payment the number is 0.
Example: 100 tourists in one tour, 50 tourists pay 20.000.- to confirm the tour, 30 tourists pay 30.000 to confirm the tour and 20 tourists do not pay a confirmation fee since they pay the tour in full in one payment. The number recorded is: 50*20,000 + 30*30,000 = 1,900,000</t>
        </r>
      </text>
    </comment>
    <comment ref="G9" authorId="0" shapeId="0" xr:uid="{61927EDB-4D13-466D-8753-DB47C6C2D0DC}">
      <text>
        <r>
          <rPr>
            <sz val="9"/>
            <color indexed="81"/>
            <rFont val="Tahoma"/>
            <family val="2"/>
          </rPr>
          <t xml:space="preserve">
The number of departures for the tours listed in the line – in the case of four (4) one-week tours to Tenerife the number is 4. </t>
        </r>
      </text>
    </comment>
    <comment ref="H9" authorId="0" shapeId="0" xr:uid="{87D5061C-35A2-4EAE-98F0-F7FE2D97BEFC}">
      <text>
        <r>
          <rPr>
            <sz val="9"/>
            <color indexed="81"/>
            <rFont val="Tahoma"/>
            <family val="2"/>
          </rPr>
          <t xml:space="preserve">
Total number of tourists that go on the tour(s) listed in each line.</t>
        </r>
      </text>
    </comment>
    <comment ref="I9" authorId="0" shapeId="0" xr:uid="{C323E33F-F7A3-4D00-B0BC-D2ABDF5778DF}">
      <text>
        <r>
          <rPr>
            <sz val="9"/>
            <color indexed="81"/>
            <rFont val="Tahoma"/>
            <family val="2"/>
          </rPr>
          <t xml:space="preserve">
Here you record the length of the tour. If the tour is of the same length for all tourists, that length (number of days) is recorded.
Example: In the case of a four-day city-break the number is four.
If the tours are not all of the same length the weighted average duration must be recorded.
Example: The recorded tours to Tenerife are of various length. 50 tourists stay for 11 days, 150 tourists stay for 7 days and 120 tourists stay for 14 days. The recorded number is (50*11 + 150*70 + 120*14)/320 = 10.25. The average tour length is 10.25 days (weighted average).
</t>
        </r>
      </text>
    </comment>
    <comment ref="J9" authorId="0" shapeId="0" xr:uid="{C88C2A03-EEB6-4242-8B96-3E11942C3BB3}">
      <text>
        <r>
          <rPr>
            <sz val="9"/>
            <color indexed="81"/>
            <rFont val="Tahoma"/>
            <family val="2"/>
          </rPr>
          <t xml:space="preserve">Average number of days from the time tourists pay for a tour in full until the start of the tour. The number of days must be calculated as weighted average. 
Example: 100 tourists take part in a tour. 30 tourists pay in full 45 days prior to departure, 40 tourists pay in full 30 days prior to departure, 30 tourists pay in full 15 days prior to departure. Weighted average is calculated as follows: (30*45+40*30+30*15)/100 = 30. 
The number recorded in the cell is 30.
A tour is considered to be paid in full when the services included and specified in the package travel contract have been paid for. If no formal package travel contract exists, the price of the package is based on an existing offer or other sources such as promotional materials.
</t>
        </r>
      </text>
    </comment>
    <comment ref="B10" authorId="0" shapeId="0" xr:uid="{7B669018-3CD9-471D-B47A-474B681E9CEB}">
      <text>
        <r>
          <rPr>
            <sz val="9"/>
            <color indexed="81"/>
            <rFont val="Tahoma"/>
            <family val="2"/>
          </rPr>
          <t xml:space="preserve">
Hér skal skrá heiti ferðar eða lýsingu á ferð. Ef ferðir eru samskonar / til sama staðar má skrá þær í einu lagi í eina línu, ef þær eru mislangar þarf að reikna út meðallengd ferðanna (vegið meðaltal). 
Dæmi: Í mánuðinum eru fjórar brottfarir til Tenerife vegna vikuferða. Þá má skrá hér Tenerife – vika. Einnig er hægt að taka saman allar ferðir t.d. til Tenerife í mánuði en þá þarf að reikna meðallengd ferða í dögum (vegið meðaltal).
Athugið að skrá má hverja bókun fyrir sig.</t>
        </r>
      </text>
    </comment>
    <comment ref="C10" authorId="0" shapeId="0" xr:uid="{670C7A51-CC47-4719-88E9-B164B95712CB}">
      <text>
        <r>
          <rPr>
            <sz val="9"/>
            <color indexed="81"/>
            <rFont val="Tahoma"/>
            <family val="2"/>
          </rPr>
          <t xml:space="preserve">
Samanlögð fjárhæð sem leyfishafi fær greidda fyrir þær ferðir sem skráðar eru í hverja línu (ef skráðar eru stakar bókanir skal skrá heildarverð hverrar bókunar).
Dæmi: Fjórar vikuferðir til Tenerife, verð á mann er kr. 200.000, samtals eru 100 farþegar í öllum ferðunum. Í reitinn færast kr. 20.000.000.
</t>
        </r>
      </text>
    </comment>
    <comment ref="D10" authorId="0" shapeId="0" xr:uid="{3E183E86-9316-434F-A09C-71CBB034A0BD}">
      <text>
        <r>
          <rPr>
            <sz val="9"/>
            <color indexed="81"/>
            <rFont val="Tahoma"/>
            <family val="2"/>
          </rPr>
          <t xml:space="preserve">
Samanlögð fjárhæð þeirra greiðslna sem að ferðaskrifstofan tekur við vegna samtengdrar ferðatilhögunar. Hér er einungis átt við greiðslur sem ferðaskrifstofan tekur við en ekki fjárhæðir sem ferðamenn greiða beint til annarra þjónustuaðila.
Á vef Ferðamálastofu er að finna flæðirit sem skýrir hvað tilheyrir samtengdri ferðatilhögun https://www.ferdamalastofa.is/is/leyfi/ferdaskrifstofur/samtengd-ferdatilhogun-flaedirit
</t>
        </r>
      </text>
    </comment>
    <comment ref="E10" authorId="0" shapeId="0" xr:uid="{79A39A0A-80F1-45D1-AD91-9A04B525AB94}">
      <text>
        <r>
          <rPr>
            <sz val="9"/>
            <color indexed="81"/>
            <rFont val="Tahoma"/>
            <family val="2"/>
          </rPr>
          <t xml:space="preserve">
Ekki þarf að fylla í þennan dálk, upphæð reiknast sjálfkrafa og er samanlagt heildarsöluverð pakkaferða og samtengdrar ferðatilhögunar.</t>
        </r>
      </text>
    </comment>
    <comment ref="F10" authorId="0" shapeId="0" xr:uid="{42A1E5A6-F8B9-4F57-B878-11C4617DBD7C}">
      <text>
        <r>
          <rPr>
            <sz val="9"/>
            <color indexed="81"/>
            <rFont val="Tahoma"/>
            <family val="2"/>
          </rPr>
          <t xml:space="preserve">
Samanlögð upphæð allra staðfestingargreiðslna sem mótteknar eru vegna þeirra ferða sem skráðar eru í hverja línu.
Sé ferð greidd að fullu í einni greiðslu færist 0 í þennan reit.
Dæmi: 100 farþegar í ferð, 50 farþegar greiða kr. 20.000.- í staðfestingargjald, 30 farþegar greiða kr. 30.000.- í staðfestingargjald, 20 farþegar greiða ekki staðfestingargjald því þeir greiða ferðina að fullu við bókun. Talan sem færist í reitinn er: 50*20.000 + 30*30.000 = 1.900.000
</t>
        </r>
      </text>
    </comment>
    <comment ref="G10" authorId="0" shapeId="0" xr:uid="{28F645F7-565D-47DC-98EF-1967BE5FD74E}">
      <text>
        <r>
          <rPr>
            <sz val="9"/>
            <color indexed="81"/>
            <rFont val="Tahoma"/>
            <family val="2"/>
          </rPr>
          <t xml:space="preserve">
Hér skal skrá fjölda brottfara sem eiga við um hverja línu.
Dæmi: Ef um er að ræða fjórar vikuferðir til Tenerife er hér skráð talan 4.</t>
        </r>
      </text>
    </comment>
    <comment ref="H10" authorId="0" shapeId="0" xr:uid="{2789DA75-D195-4B43-A6C1-D6AD4BCF6509}">
      <text>
        <r>
          <rPr>
            <sz val="9"/>
            <color indexed="81"/>
            <rFont val="Tahoma"/>
            <family val="2"/>
          </rPr>
          <t xml:space="preserve">
Samanlagður fjöldi ferðamanna sem fer í ferð(ir) sem skráðar eru í hverja línu.</t>
        </r>
      </text>
    </comment>
    <comment ref="I10" authorId="0" shapeId="0" xr:uid="{EBDA1187-5317-481F-9D24-BA0C4B112B38}">
      <text>
        <r>
          <rPr>
            <sz val="9"/>
            <color indexed="81"/>
            <rFont val="Tahoma"/>
            <family val="2"/>
          </rPr>
          <t xml:space="preserve">
Hér skal skrá lengd þeirra ferða sem skráðar eru í hverja línu. 
Dæmi: Ef um er að ræða fjögurra daga borgarferð skal skrá töluna 4 í þennan reit.
Ef lengd skráðra ferða er mismunandi þarf að reikna vegið meðaltal lengdar ferðanna. 
Dæmi: Skráðar ferðir til Tenerife: 50 farþegar eru í 11 daga, 150 farþegar eru í 7 daga og 120 farþegar eru í 14 daga. Meðallengd ferðanna er reiknuð á eftirfarandi hátt:
(50*11+150*7+120*14)/320 = 10,25 (vegið meðaltal).
Í reitinn færist talan 10 (námundað að heilli tölu).
</t>
        </r>
      </text>
    </comment>
    <comment ref="J10" authorId="0" shapeId="0" xr:uid="{BF3D43CB-1109-4270-BC76-E0B2D6F99212}">
      <text>
        <r>
          <rPr>
            <sz val="9"/>
            <color indexed="81"/>
            <rFont val="Tahoma"/>
            <family val="2"/>
          </rPr>
          <t xml:space="preserve">
Meðaltalsfjöldi daga frá því að farþegar greiða ferð að fullu þar til að ferð hefst. Reikna ber fjölda daga sem vegið meðaltal.
Dæmi: 100 farþegar eru í ferð. 30 farþegar greiða ferð að fullu 45 dögum fyrir brottför, 40 farþegar greiða ferð að fullu 30 dögum fyrir brottför, 30 farþegar greiða ferð að fullu 15 dögum fyrir brottför. Reiknað er vegið meðaltal á eftirfarandi hátt: (30*45+40*30+30*15)/100 = 30.
Í reitinn er færð talan 30.
Ferð telst greidd að fullu þegar að greitt hefur verið fyrir þá þjónustu sem að tilgreind er í pakkaferðasamningi. Sé formlegur pakkaferðasamningur ekki gerður skal miða við það sem er innifalið samkvæmt tilboði, upplýsingum á vef eða í öðru kynningarefni
</t>
        </r>
      </text>
    </comment>
    <comment ref="B38" authorId="0" shapeId="0" xr:uid="{B891F76F-A247-409C-B274-DE15A6804B93}">
      <text>
        <r>
          <rPr>
            <sz val="9"/>
            <color indexed="81"/>
            <rFont val="Tahoma"/>
            <family val="2"/>
          </rPr>
          <t xml:space="preserve">
Í þennan hluta skal skrá upplýsingar um veltu sem er undanþegin tryggingarskyldu leyfishafa.
Turnover that is not subject to package travel security of the licence-holder must be recorded in this part.</t>
        </r>
      </text>
    </comment>
    <comment ref="B39" authorId="0" shapeId="0" xr:uid="{3EBFBADB-6D03-4325-B8F4-ECE79AEB080D}">
      <text>
        <r>
          <rPr>
            <sz val="9"/>
            <color indexed="81"/>
            <rFont val="Tahoma"/>
            <family val="2"/>
          </rPr>
          <t xml:space="preserve">
All turnover that is exempt from the package travel security of the licence holder must be accounted for, including package travel that is covered by the package travel security of other traders. The turnover must be broken down by income category.</t>
        </r>
      </text>
    </comment>
    <comment ref="B40" authorId="0" shapeId="0" xr:uid="{4161F6B2-441A-4495-9E59-1C4211777CD9}">
      <text>
        <r>
          <rPr>
            <sz val="9"/>
            <color indexed="81"/>
            <rFont val="Tahoma"/>
            <family val="2"/>
          </rPr>
          <t xml:space="preserve">
Gera þarf grein fyrir allri veltu sem undanskilin er tryggingaskyldu, þ.m.t. pakkaferðum sem tryggðar eru af öðrum. Greina þarf veltuna eftir tekjuflokkum.
</t>
        </r>
      </text>
    </comment>
    <comment ref="B41" authorId="1" shapeId="0" xr:uid="{B82DF2C6-5792-4809-92C9-A988BA4D96C3}">
      <text>
        <r>
          <rPr>
            <sz val="9"/>
            <color indexed="81"/>
            <rFont val="Tahoma"/>
            <family val="2"/>
          </rPr>
          <t xml:space="preserve">Um er að ræða aðra seljendur þ.e. smásala eða skipuleggjendur.
Innlendir aðilar verða að hafa ferðaskrifstofuleyfi.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Erla Sigurðardóttir</author>
    <author>Erla Sigurðardóttir - FERDA</author>
  </authors>
  <commentList>
    <comment ref="B8" authorId="0" shapeId="0" xr:uid="{21D3FCB3-4E2A-4529-9D63-01D53FB58DFA}">
      <text>
        <r>
          <rPr>
            <sz val="9"/>
            <color indexed="81"/>
            <rFont val="Tahoma"/>
            <family val="2"/>
          </rPr>
          <t xml:space="preserve">
Í þessum hluta skal skrá upplýsingar um alla tryggingaskylda veltu. 
Þegar talað er um ferðir er átt við pakkaferðir og samtengda ferðartilhögun
In this part information regarding turnover  subject to package travel security must be registered. 
Package travel and linked travel arrangements are subject to package travel security.</t>
        </r>
      </text>
    </comment>
    <comment ref="B9" authorId="0" shapeId="0" xr:uid="{828C7A6F-3412-452A-9339-763BA7F91C4D}">
      <text>
        <r>
          <rPr>
            <sz val="9"/>
            <color indexed="81"/>
            <rFont val="Tahoma"/>
            <family val="2"/>
          </rPr>
          <t xml:space="preserve">
Name of the tour or description of the tour. The same type of tours / tours to the same destinations can be grouped together into one line. If tours are not of the same length the average length must be calculated. (You can either list each booking or the whole tour irrespective of the numbers of bookings i.e. one tour to Tenerife with 50 bookings and 150 tourists). 
Example: There are four departures to Tenerife for week-tours. You can list Tenerife – week. You can also group all tours to Tenerife for the month but then the average length of stay must be calculated.  
</t>
        </r>
      </text>
    </comment>
    <comment ref="C9" authorId="0" shapeId="0" xr:uid="{542176FF-D551-4DBB-AF5D-BC1F16007D33}">
      <text>
        <r>
          <rPr>
            <sz val="9"/>
            <color indexed="81"/>
            <rFont val="Tahoma"/>
            <family val="2"/>
          </rPr>
          <t xml:space="preserve">
The total amount the licence holder receives for all tours recorded in this line (if each booking is listed separately, the total value of the booking is recorded).
Example: Four (4) one-week tours to Tenerife, price per person is ISK 200,000, the total number of passengers in all four tours is 100. The number recorded is ISK 20,000,000.
</t>
        </r>
      </text>
    </comment>
    <comment ref="D9" authorId="0" shapeId="0" xr:uid="{E9111BCC-3C87-4012-B404-F134C77B31C8}">
      <text>
        <r>
          <rPr>
            <sz val="9"/>
            <color indexed="81"/>
            <rFont val="Tahoma"/>
            <family val="2"/>
          </rPr>
          <t xml:space="preserve">The total amount of payments received for linked travel arrangements (only the payments the travel agency receives, not payments that travellers make directly other service providers).
</t>
        </r>
      </text>
    </comment>
    <comment ref="E9" authorId="0" shapeId="0" xr:uid="{0A2808D6-7F70-447C-8CAA-B1B65297DB1E}">
      <text>
        <r>
          <rPr>
            <sz val="9"/>
            <color indexed="81"/>
            <rFont val="Tahoma"/>
            <family val="2"/>
          </rPr>
          <t xml:space="preserve">
The amount of this column is calculated automatically. </t>
        </r>
      </text>
    </comment>
    <comment ref="F9" authorId="0" shapeId="0" xr:uid="{6D2CFD22-6AB0-4F1A-A042-FDE74A4BE867}">
      <text>
        <r>
          <rPr>
            <sz val="9"/>
            <color indexed="81"/>
            <rFont val="Tahoma"/>
            <family val="2"/>
          </rPr>
          <t xml:space="preserve">
The total amount of all confirmation deposits received . If the tour is paid in full in one payment the number is 0.
Example: 100 tourists in one tour, 50 tourists pay 20.000.- to confirm the tour, 30 tourists pay 30.000 to confirm the tour and 20 tourists do not pay a confirmation fee since they pay the tour in full in one payment. The number recorded is: 50*20,000 + 30*30,000 = 1,900,000</t>
        </r>
      </text>
    </comment>
    <comment ref="G9" authorId="0" shapeId="0" xr:uid="{FED39261-7DB4-4FEC-9DA6-9303C9A8B5DD}">
      <text>
        <r>
          <rPr>
            <sz val="9"/>
            <color indexed="81"/>
            <rFont val="Tahoma"/>
            <family val="2"/>
          </rPr>
          <t xml:space="preserve">
The number of departures for the tours listed in the line – in the case of four (4) one-week tours to Tenerife the number is 4. </t>
        </r>
      </text>
    </comment>
    <comment ref="H9" authorId="0" shapeId="0" xr:uid="{BD80EDA9-E985-4EF0-BCE0-B8C6847E81EB}">
      <text>
        <r>
          <rPr>
            <sz val="9"/>
            <color indexed="81"/>
            <rFont val="Tahoma"/>
            <family val="2"/>
          </rPr>
          <t xml:space="preserve">
Total number of tourists that go on the tour(s) listed in each line.</t>
        </r>
      </text>
    </comment>
    <comment ref="I9" authorId="0" shapeId="0" xr:uid="{45FCBF89-7BF0-404E-8F2C-C29C9B21337B}">
      <text>
        <r>
          <rPr>
            <sz val="9"/>
            <color indexed="81"/>
            <rFont val="Tahoma"/>
            <family val="2"/>
          </rPr>
          <t xml:space="preserve">
Here you record the length of the tour. If the tour is of the same length for all tourists, that length (number of days) is recorded.
Example: In the case of a four-day city-break the number is four.
If the tours are not all of the same length the weighted average duration must be recorded.
Example: The recorded tours to Tenerife are of various length. 50 tourists stay for 11 days, 150 tourists stay for 7 days and 120 tourists stay for 14 days. The recorded number is (50*11 + 150*70 + 120*14)/320 = 10.25. The average tour length is 10.25 days (weighted average).
</t>
        </r>
      </text>
    </comment>
    <comment ref="J9" authorId="0" shapeId="0" xr:uid="{D9A233C5-8637-4248-BA6D-F2F44805CD9F}">
      <text>
        <r>
          <rPr>
            <sz val="9"/>
            <color indexed="81"/>
            <rFont val="Tahoma"/>
            <family val="2"/>
          </rPr>
          <t xml:space="preserve">Average number of days from the time tourists pay for a tour in full until the start of the tour. The number of days must be calculated as weighted average. 
Example: 100 tourists take part in a tour. 30 tourists pay in full 45 days prior to departure, 40 tourists pay in full 30 days prior to departure, 30 tourists pay in full 15 days prior to departure. Weighted average is calculated as follows: (30*45+40*30+30*15)/100 = 30. 
The number recorded in the cell is 30.
A tour is considered to be paid in full when the services included and specified in the package travel contract have been paid for. If no formal package travel contract exists, the price of the package is based on an existing offer or other sources such as promotional materials.
</t>
        </r>
      </text>
    </comment>
    <comment ref="B10" authorId="0" shapeId="0" xr:uid="{81422A17-D350-4E64-A37C-E55A56D62372}">
      <text>
        <r>
          <rPr>
            <sz val="9"/>
            <color indexed="81"/>
            <rFont val="Tahoma"/>
            <family val="2"/>
          </rPr>
          <t xml:space="preserve">
Hér skal skrá heiti ferðar eða lýsingu á ferð. Ef ferðir eru samskonar / til sama staðar má skrá þær í einu lagi í eina línu, ef þær eru mislangar þarf að reikna út meðallengd ferðanna (vegið meðaltal). 
Dæmi: Í mánuðinum eru fjórar brottfarir til Tenerife vegna vikuferða. Þá má skrá hér Tenerife – vika. Einnig er hægt að taka saman allar ferðir t.d. til Tenerife í mánuði en þá þarf að reikna meðallengd ferða í dögum (vegið meðaltal).
Athugið að skrá má hverja bókun fyrir sig.</t>
        </r>
      </text>
    </comment>
    <comment ref="C10" authorId="0" shapeId="0" xr:uid="{6B9C03ED-873B-4713-BA04-E5715C8697D8}">
      <text>
        <r>
          <rPr>
            <sz val="9"/>
            <color indexed="81"/>
            <rFont val="Tahoma"/>
            <family val="2"/>
          </rPr>
          <t xml:space="preserve">
Samanlögð fjárhæð sem leyfishafi fær greidda fyrir þær ferðir sem skráðar eru í hverja línu (ef skráðar eru stakar bókanir skal skrá heildarverð hverrar bókunar).
Dæmi: Fjórar vikuferðir til Tenerife, verð á mann er kr. 200.000, samtals eru 100 farþegar í öllum ferðunum. Í reitinn færast kr. 20.000.000.
</t>
        </r>
      </text>
    </comment>
    <comment ref="D10" authorId="0" shapeId="0" xr:uid="{5876C73D-E5A7-4447-BF13-5862F0981F5C}">
      <text>
        <r>
          <rPr>
            <sz val="9"/>
            <color indexed="81"/>
            <rFont val="Tahoma"/>
            <family val="2"/>
          </rPr>
          <t xml:space="preserve">
Samanlögð fjárhæð þeirra greiðslna sem að ferðaskrifstofan tekur við vegna samtengdrar ferðatilhögunar. Hér er einungis átt við greiðslur sem ferðaskrifstofan tekur við en ekki fjárhæðir sem ferðamenn greiða beint til annarra þjónustuaðila.
Á vef Ferðamálastofu er að finna flæðirit sem skýrir hvað tilheyrir samtengdri ferðatilhögun https://www.ferdamalastofa.is/is/leyfi/ferdaskrifstofur/samtengd-ferdatilhogun-flaedirit
</t>
        </r>
      </text>
    </comment>
    <comment ref="E10" authorId="0" shapeId="0" xr:uid="{281DF9F2-597F-4E15-8ABB-B764FCB2BB81}">
      <text>
        <r>
          <rPr>
            <sz val="9"/>
            <color indexed="81"/>
            <rFont val="Tahoma"/>
            <family val="2"/>
          </rPr>
          <t xml:space="preserve">
Ekki þarf að fylla í þennan dálk, upphæð reiknast sjálfkrafa og er samanlagt heildarsöluverð pakkaferða og samtengdrar ferðatilhögunar.</t>
        </r>
      </text>
    </comment>
    <comment ref="F10" authorId="0" shapeId="0" xr:uid="{3084BAA7-DBEB-4E38-9FC7-0EDE5F803D53}">
      <text>
        <r>
          <rPr>
            <sz val="9"/>
            <color indexed="81"/>
            <rFont val="Tahoma"/>
            <family val="2"/>
          </rPr>
          <t xml:space="preserve">
Samanlögð upphæð allra staðfestingargreiðslna sem mótteknar eru vegna þeirra ferða sem skráðar eru í hverja línu.
Sé ferð greidd að fullu í einni greiðslu færist 0 í þennan reit.
Dæmi: 100 farþegar í ferð, 50 farþegar greiða kr. 20.000.- í staðfestingargjald, 30 farþegar greiða kr. 30.000.- í staðfestingargjald, 20 farþegar greiða ekki staðfestingargjald því þeir greiða ferðina að fullu við bókun. Talan sem færist í reitinn er: 50*20.000 + 30*30.000 = 1.900.000
</t>
        </r>
      </text>
    </comment>
    <comment ref="G10" authorId="0" shapeId="0" xr:uid="{4D5E5674-4985-4E47-8BAC-E70FC6F20AF4}">
      <text>
        <r>
          <rPr>
            <sz val="9"/>
            <color indexed="81"/>
            <rFont val="Tahoma"/>
            <family val="2"/>
          </rPr>
          <t xml:space="preserve">
Hér skal skrá fjölda brottfara sem eiga við um hverja línu.
Dæmi: Ef um er að ræða fjórar vikuferðir til Tenerife er hér skráð talan 4.</t>
        </r>
      </text>
    </comment>
    <comment ref="H10" authorId="0" shapeId="0" xr:uid="{DBE7D0D3-2444-4A91-9452-F5DDCF43D6B7}">
      <text>
        <r>
          <rPr>
            <sz val="9"/>
            <color indexed="81"/>
            <rFont val="Tahoma"/>
            <family val="2"/>
          </rPr>
          <t xml:space="preserve">
Samanlagður fjöldi ferðamanna sem fer í ferð(ir) sem skráðar eru í hverja línu.</t>
        </r>
      </text>
    </comment>
    <comment ref="I10" authorId="0" shapeId="0" xr:uid="{146C9DDC-DAA5-4F7E-869D-2409BF0AFE43}">
      <text>
        <r>
          <rPr>
            <sz val="9"/>
            <color indexed="81"/>
            <rFont val="Tahoma"/>
            <family val="2"/>
          </rPr>
          <t xml:space="preserve">
Hér skal skrá lengd þeirra ferða sem skráðar eru í hverja línu. 
Dæmi: Ef um er að ræða fjögurra daga borgarferð skal skrá töluna 4 í þennan reit.
Ef lengd skráðra ferða er mismunandi þarf að reikna vegið meðaltal lengdar ferðanna. 
Dæmi: Skráðar ferðir til Tenerife: 50 farþegar eru í 11 daga, 150 farþegar eru í 7 daga og 120 farþegar eru í 14 daga. Meðallengd ferðanna er reiknuð á eftirfarandi hátt:
(50*11+150*7+120*14)/320 = 10,25 (vegið meðaltal).
Í reitinn færist talan 10 (námundað að heilli tölu).
</t>
        </r>
      </text>
    </comment>
    <comment ref="J10" authorId="0" shapeId="0" xr:uid="{85DB7949-EDDD-458B-86DA-0A32AB6EF0A7}">
      <text>
        <r>
          <rPr>
            <sz val="9"/>
            <color indexed="81"/>
            <rFont val="Tahoma"/>
            <family val="2"/>
          </rPr>
          <t xml:space="preserve">
Meðaltalsfjöldi daga frá því að farþegar greiða ferð að fullu þar til að ferð hefst. Reikna ber fjölda daga sem vegið meðaltal.
Dæmi: 100 farþegar eru í ferð. 30 farþegar greiða ferð að fullu 45 dögum fyrir brottför, 40 farþegar greiða ferð að fullu 30 dögum fyrir brottför, 30 farþegar greiða ferð að fullu 15 dögum fyrir brottför. Reiknað er vegið meðaltal á eftirfarandi hátt: (30*45+40*30+30*15)/100 = 30.
Í reitinn er færð talan 30.
Ferð telst greidd að fullu þegar að greitt hefur verið fyrir þá þjónustu sem að tilgreind er í pakkaferðasamningi. Sé formlegur pakkaferðasamningur ekki gerður skal miða við það sem er innifalið samkvæmt tilboði, upplýsingum á vef eða í öðru kynningarefni
</t>
        </r>
      </text>
    </comment>
    <comment ref="B38" authorId="0" shapeId="0" xr:uid="{2FA8BD0B-527A-4AC0-8F9B-B585673498ED}">
      <text>
        <r>
          <rPr>
            <sz val="9"/>
            <color indexed="81"/>
            <rFont val="Tahoma"/>
            <family val="2"/>
          </rPr>
          <t xml:space="preserve">
Í þennan hluta skal skrá upplýsingar um veltu sem er undanþegin tryggingarskyldu leyfishafa.
Turnover that is not subject to package travel security of the licence-holder must be recorded in this part.</t>
        </r>
      </text>
    </comment>
    <comment ref="B39" authorId="0" shapeId="0" xr:uid="{311990BD-538B-402D-A0D9-3F52582A70CA}">
      <text>
        <r>
          <rPr>
            <sz val="9"/>
            <color indexed="81"/>
            <rFont val="Tahoma"/>
            <family val="2"/>
          </rPr>
          <t xml:space="preserve">
All turnover that is exempt from the package travel security of the licence holder must be accounted for, including package travel that is covered by the package travel security of other traders. The turnover must be broken down by income category.</t>
        </r>
      </text>
    </comment>
    <comment ref="B40" authorId="0" shapeId="0" xr:uid="{F75E12C6-4F47-48D6-9897-52B8E2BDBB34}">
      <text>
        <r>
          <rPr>
            <sz val="9"/>
            <color indexed="81"/>
            <rFont val="Tahoma"/>
            <family val="2"/>
          </rPr>
          <t xml:space="preserve">
Gera þarf grein fyrir allri veltu sem undanskilin er tryggingaskyldu, þ.m.t. pakkaferðum sem tryggðar eru af öðrum. Greina þarf veltuna eftir tekjuflokkum.
</t>
        </r>
      </text>
    </comment>
    <comment ref="B41" authorId="1" shapeId="0" xr:uid="{B279DBF4-6432-4835-B6BA-FF39B58B56BD}">
      <text>
        <r>
          <rPr>
            <sz val="9"/>
            <color indexed="81"/>
            <rFont val="Tahoma"/>
            <family val="2"/>
          </rPr>
          <t xml:space="preserve">Um er að ræða aðra seljendur þ.e. smásala eða skipuleggjendur.
Innlendir aðilar verða að hafa ferðaskrifstofuleyfi.
</t>
        </r>
      </text>
    </comment>
  </commentList>
</comments>
</file>

<file path=xl/sharedStrings.xml><?xml version="1.0" encoding="utf-8"?>
<sst xmlns="http://schemas.openxmlformats.org/spreadsheetml/2006/main" count="1390" uniqueCount="180">
  <si>
    <t>Fjöldi ferða</t>
  </si>
  <si>
    <t>Janúar</t>
  </si>
  <si>
    <t>Nafn:</t>
  </si>
  <si>
    <t>Kennitala:</t>
  </si>
  <si>
    <t>Mánuður</t>
  </si>
  <si>
    <t>Fjöldi ferða-manna</t>
  </si>
  <si>
    <t>Mars</t>
  </si>
  <si>
    <t>Apríl</t>
  </si>
  <si>
    <t>Maí</t>
  </si>
  <si>
    <t>Júní</t>
  </si>
  <si>
    <t>Júlí</t>
  </si>
  <si>
    <t>Ágúst</t>
  </si>
  <si>
    <t>Október</t>
  </si>
  <si>
    <t>September</t>
  </si>
  <si>
    <t>Nóvember</t>
  </si>
  <si>
    <t>Desember</t>
  </si>
  <si>
    <t>Samtals tryggingarskyld velta</t>
  </si>
  <si>
    <t>N</t>
  </si>
  <si>
    <t>Heildarsöluverð pakkaferðar</t>
  </si>
  <si>
    <t>Heildarsöluverð v. samtengdrar ferðatilhögunar</t>
  </si>
  <si>
    <t>Nafn eða lýsing ferðar</t>
  </si>
  <si>
    <t xml:space="preserve">Lengd ferða í dögum </t>
  </si>
  <si>
    <t>Fjárhagsár:</t>
  </si>
  <si>
    <t>Tegund skýrslu:</t>
  </si>
  <si>
    <t>Samtals</t>
  </si>
  <si>
    <t>Febrúar</t>
  </si>
  <si>
    <t>d</t>
  </si>
  <si>
    <t>Nj</t>
  </si>
  <si>
    <t>Nf</t>
  </si>
  <si>
    <t>Nmr</t>
  </si>
  <si>
    <t>Na</t>
  </si>
  <si>
    <t>Nmí</t>
  </si>
  <si>
    <t>Njn</t>
  </si>
  <si>
    <t>Njl</t>
  </si>
  <si>
    <t>Ná</t>
  </si>
  <si>
    <t>Ns</t>
  </si>
  <si>
    <t>No</t>
  </si>
  <si>
    <t>Nn</t>
  </si>
  <si>
    <t>Nd</t>
  </si>
  <si>
    <t>Nap</t>
  </si>
  <si>
    <t>F</t>
  </si>
  <si>
    <t>Samtals tryggigarskyld velta ársins -sótt á samtlöublað:</t>
  </si>
  <si>
    <t>h=</t>
  </si>
  <si>
    <t>dj</t>
  </si>
  <si>
    <t>df</t>
  </si>
  <si>
    <t>dmr</t>
  </si>
  <si>
    <t>da</t>
  </si>
  <si>
    <t>dmí</t>
  </si>
  <si>
    <t>djn</t>
  </si>
  <si>
    <t>djl</t>
  </si>
  <si>
    <t>dá</t>
  </si>
  <si>
    <t>ds</t>
  </si>
  <si>
    <t>do</t>
  </si>
  <si>
    <t>dn</t>
  </si>
  <si>
    <t>dd</t>
  </si>
  <si>
    <t>G</t>
  </si>
  <si>
    <t>T</t>
  </si>
  <si>
    <t>N:</t>
  </si>
  <si>
    <t>h:</t>
  </si>
  <si>
    <t>d:</t>
  </si>
  <si>
    <t>Fjárhæð</t>
  </si>
  <si>
    <t>Dagsferðir</t>
  </si>
  <si>
    <t>Húsaleiga</t>
  </si>
  <si>
    <t>Vörusala</t>
  </si>
  <si>
    <t>V</t>
  </si>
  <si>
    <t>GT</t>
  </si>
  <si>
    <t>Iðgjald</t>
  </si>
  <si>
    <t>Annað - (hvað)</t>
  </si>
  <si>
    <t xml:space="preserve">a(V) </t>
  </si>
  <si>
    <t>Tegund skýrslu</t>
  </si>
  <si>
    <t>Fjárhagsár</t>
  </si>
  <si>
    <t>Nafn</t>
  </si>
  <si>
    <t>Kennitala</t>
  </si>
  <si>
    <t>Heildarfjárhæð staðfestingar-greiðslna</t>
  </si>
  <si>
    <t>Heildarfjárhæð staðfestingargreiðslna</t>
  </si>
  <si>
    <t>Fjöldi ferðamanna</t>
  </si>
  <si>
    <t>Lengd ferða í dögum</t>
  </si>
  <si>
    <t>Fjöldi daga frá lokagreiðslu til upphafs ferðar</t>
  </si>
  <si>
    <t>Velta undanþegin tryggingarskyldu sundurliðuð eftir tekjuflokkum</t>
  </si>
  <si>
    <t>Type of report</t>
  </si>
  <si>
    <t>Financial year</t>
  </si>
  <si>
    <t>Date of completion</t>
  </si>
  <si>
    <t>Litakóðar skjalsins  /  Workbook cell colour code</t>
  </si>
  <si>
    <t>Greining á veltu vegna sölu pakkaferða og samtengdrar ferðatilhögunar</t>
  </si>
  <si>
    <t>Tegund skýrslu  /  Type of report:</t>
  </si>
  <si>
    <t>Fjárhagsár  /  Financial year:</t>
  </si>
  <si>
    <t>Nafn  /  Name:</t>
  </si>
  <si>
    <t>Name or description of the tour</t>
  </si>
  <si>
    <t>Total sales amount of linked travel arrangements</t>
  </si>
  <si>
    <t>Total turnover subject to package travel security</t>
  </si>
  <si>
    <t>Total amount of confirmation deposits</t>
  </si>
  <si>
    <t>Number of tours</t>
  </si>
  <si>
    <t>Number of tourists</t>
  </si>
  <si>
    <t>Length of tours in days</t>
  </si>
  <si>
    <t>Samtals  /  Total</t>
  </si>
  <si>
    <t>Amount</t>
  </si>
  <si>
    <t>Hlutfall iðgjalds af tryggingarskyldri veltu</t>
  </si>
  <si>
    <t>Dagsetning útfyllingar</t>
  </si>
  <si>
    <t>Áætlun</t>
  </si>
  <si>
    <t>Lágmarkstrygging 
ef T&lt; eða = 500.000.-</t>
  </si>
  <si>
    <t xml:space="preserve"> </t>
  </si>
  <si>
    <t>Samtals staðfestingargreiðslur ársins:</t>
  </si>
  <si>
    <t>Hvítir reitir innihalda útreikning eða föst gildi sem ekki skal breyta  /  White cells contain calculations or fixed input that cannot be changed</t>
  </si>
  <si>
    <t>ID</t>
  </si>
  <si>
    <t>Kennitala  /  ID:</t>
  </si>
  <si>
    <t>Rekstrartekjur  /  Operating income</t>
  </si>
  <si>
    <t>Samtengd ferðatilhögun  /  Linked travel arrangements</t>
  </si>
  <si>
    <t>Rekstrartekjur samtals  /  Total operating income</t>
  </si>
  <si>
    <t>Rekstrargjöld  /  Operating expenses</t>
  </si>
  <si>
    <t>Laun og launatengd gjöld  /  Salaries and related expenses</t>
  </si>
  <si>
    <t>Önnur rekstrargjöld - tilgreina  /  Other operating exp. - specify</t>
  </si>
  <si>
    <t>Rekstrargjöld alls  /  Total operating expenses</t>
  </si>
  <si>
    <t>Vaxtatekjur  /  Interest income</t>
  </si>
  <si>
    <t>Seldir varanlegir rekstrarfjármunir  /  Sold fixed assets</t>
  </si>
  <si>
    <t>Innborgað hlutafé  /  Paid-in share capital</t>
  </si>
  <si>
    <t>Innborgaðar rekstrartekjur  /  Paid-in operating income</t>
  </si>
  <si>
    <t>Annað  /  Other</t>
  </si>
  <si>
    <r>
      <t xml:space="preserve">Vaxtagjöld </t>
    </r>
    <r>
      <rPr>
        <sz val="10"/>
        <color rgb="FFFF0000"/>
        <rFont val="Arial"/>
        <family val="2"/>
      </rPr>
      <t>- færist sem mínus tala</t>
    </r>
    <r>
      <rPr>
        <sz val="10"/>
        <rFont val="Arial"/>
        <family val="2"/>
      </rPr>
      <t xml:space="preserve">  /  
Interest expenses </t>
    </r>
    <r>
      <rPr>
        <sz val="10"/>
        <color rgb="FFFF0000"/>
        <rFont val="Arial"/>
        <family val="2"/>
      </rPr>
      <t>- insert with a negative sign</t>
    </r>
  </si>
  <si>
    <t>Fjármunatekjur (- gjöld) samtals  /  
Total financial income (- expenses)</t>
  </si>
  <si>
    <t>Fjármunatekjur (- gjöld)  /  Financial income (- expenses)</t>
  </si>
  <si>
    <r>
      <t>Skattar ársins -</t>
    </r>
    <r>
      <rPr>
        <sz val="10"/>
        <color rgb="FFFF0000"/>
        <rFont val="Arial"/>
        <family val="2"/>
      </rPr>
      <t xml:space="preserve"> færist sem mínus tala</t>
    </r>
    <r>
      <rPr>
        <sz val="10"/>
        <rFont val="Arial"/>
        <family val="2"/>
      </rPr>
      <t xml:space="preserve">  /  </t>
    </r>
    <r>
      <rPr>
        <sz val="10"/>
        <color rgb="FFFF0000"/>
        <rFont val="Arial"/>
        <family val="2"/>
      </rPr>
      <t xml:space="preserve">
</t>
    </r>
    <r>
      <rPr>
        <sz val="10"/>
        <rFont val="Arial"/>
        <family val="2"/>
      </rPr>
      <t xml:space="preserve">Taxes for the year </t>
    </r>
    <r>
      <rPr>
        <sz val="10"/>
        <color rgb="FFFF0000"/>
        <rFont val="Arial"/>
        <family val="2"/>
      </rPr>
      <t>- insert with a negative sign</t>
    </r>
  </si>
  <si>
    <r>
      <t>Útborguð rekstargjöld (</t>
    </r>
    <r>
      <rPr>
        <sz val="10"/>
        <color rgb="FFFF0000"/>
        <rFont val="Arial"/>
        <family val="2"/>
      </rPr>
      <t>færist sem mínus tala</t>
    </r>
    <r>
      <rPr>
        <sz val="10"/>
        <rFont val="Arial"/>
        <family val="2"/>
      </rPr>
      <t>)  /  
Paid operating expenses (</t>
    </r>
    <r>
      <rPr>
        <sz val="10"/>
        <color rgb="FFFF0000"/>
        <rFont val="Arial"/>
        <family val="2"/>
      </rPr>
      <t>insert with a negative sign</t>
    </r>
    <r>
      <rPr>
        <sz val="10"/>
        <rFont val="Arial"/>
        <family val="2"/>
      </rPr>
      <t>)</t>
    </r>
  </si>
  <si>
    <r>
      <t>Keyptir varanlegir rekstrarfjármunir (</t>
    </r>
    <r>
      <rPr>
        <sz val="10"/>
        <color rgb="FFFF0000"/>
        <rFont val="Arial"/>
        <family val="2"/>
      </rPr>
      <t>færist sem mínus tala</t>
    </r>
    <r>
      <rPr>
        <sz val="10"/>
        <rFont val="Arial"/>
        <family val="2"/>
      </rPr>
      <t>)  /  
Purchased fixed assets (</t>
    </r>
    <r>
      <rPr>
        <sz val="10"/>
        <color rgb="FFFF0000"/>
        <rFont val="Arial"/>
        <family val="2"/>
      </rPr>
      <t>insert with a negative sign</t>
    </r>
    <r>
      <rPr>
        <sz val="10"/>
        <rFont val="Arial"/>
        <family val="2"/>
      </rPr>
      <t>)</t>
    </r>
  </si>
  <si>
    <r>
      <t>Greiddar afborganir (</t>
    </r>
    <r>
      <rPr>
        <sz val="10"/>
        <color rgb="FFFF0000"/>
        <rFont val="Arial"/>
        <family val="2"/>
      </rPr>
      <t>færist sem mínus tala</t>
    </r>
    <r>
      <rPr>
        <sz val="10"/>
        <rFont val="Arial"/>
        <family val="2"/>
      </rPr>
      <t>)  /  
Principal repayments (</t>
    </r>
    <r>
      <rPr>
        <sz val="10"/>
        <color rgb="FFFF0000"/>
        <rFont val="Arial"/>
        <family val="2"/>
      </rPr>
      <t>insert with a negative sign</t>
    </r>
    <r>
      <rPr>
        <sz val="10"/>
        <rFont val="Arial"/>
        <family val="2"/>
      </rPr>
      <t>)</t>
    </r>
  </si>
  <si>
    <t>Sjá leiðbeiningar neðar í flipanum</t>
  </si>
  <si>
    <t>Turnover exempt from package travel security by revenue categories
(add catergories as applicable)</t>
  </si>
  <si>
    <t>Starfsemi leyfishafa  /  Licensee's operations</t>
  </si>
  <si>
    <t>Ferðir innanlands  /  Incoming tours</t>
  </si>
  <si>
    <t>Ferðir erlendis  /  Outgoing tours</t>
  </si>
  <si>
    <t>Heilsárs starfsemi  /  Full year operations</t>
  </si>
  <si>
    <t>Ferðir innanlands</t>
  </si>
  <si>
    <t>Ferðir erlendis</t>
  </si>
  <si>
    <t>Heilsárs starfsemi</t>
  </si>
  <si>
    <t>Árstíðarbundin starfsemi, megin starfsemi að sumri</t>
  </si>
  <si>
    <t>Árstíðarbundin starfsemi, megin starfsemi að vetri</t>
  </si>
  <si>
    <t>Stofngjald</t>
  </si>
  <si>
    <t>Fjöldi daga frá fullnaðargreiðslu til upphafs ferðar</t>
  </si>
  <si>
    <t>Stakir flugmiðar</t>
  </si>
  <si>
    <t>Gisting sem ekki er seld með annarri þjónustu</t>
  </si>
  <si>
    <t>Veiðileyfi (ef gisting er innifalin er veltan tryggingaskyld)</t>
  </si>
  <si>
    <t xml:space="preserve">Reitir sem að skrá á upplýsingar í eru gráir  /  Input cells are grey </t>
  </si>
  <si>
    <t>Ef reitur er bleikur skortir upplýsingar eða upplýsingar eru ranglega skráðar /  
Certain input cells turn pink if they have not been filled or if they have been wrongly filled</t>
  </si>
  <si>
    <t>Hvítir reitir innihalda útreikninga eða föst gildi sem ekki skal breyta  /  
White cells contain calculations or fixed input that cannot be changed</t>
  </si>
  <si>
    <t>Nafn leyfishafa</t>
  </si>
  <si>
    <t>Name of licence holder</t>
  </si>
  <si>
    <t>Grunnupplýsingar  /  Basic information</t>
  </si>
  <si>
    <t>Merkið X við allt sem við á um starfsemi leyfishafa  /  Select what applies to the operations of the licensee with an X:</t>
  </si>
  <si>
    <t>Merkið X við þá línu sem á helst við um starfsemi leyfishafa  /  
Select the row that best describes the operations of the licensee with an X:</t>
  </si>
  <si>
    <t>Árstíðarbundin starfsemi, meginstarfsemi að sumri  /  Seasonal operations, mainly in summer</t>
  </si>
  <si>
    <t>Árstíðarbundin starfsemi, meginstarfsemi að vetri  /  Seasonal operations, mainly in winter</t>
  </si>
  <si>
    <r>
      <t xml:space="preserve">Sala pakkaferða og samtengdrar ferðatilhögunar er tryggingaskyld.  
Allar pakkaferðir sem að skipuleggjandi </t>
    </r>
    <r>
      <rPr>
        <sz val="10"/>
        <color rgb="FFFF0000"/>
        <rFont val="Arial"/>
        <family val="2"/>
      </rPr>
      <t>setur</t>
    </r>
    <r>
      <rPr>
        <sz val="10"/>
        <color theme="1"/>
        <rFont val="Arial"/>
        <family val="2"/>
      </rPr>
      <t xml:space="preserve"> saman, </t>
    </r>
    <r>
      <rPr>
        <sz val="10"/>
        <color rgb="FFFF0000"/>
        <rFont val="Arial"/>
        <family val="2"/>
      </rPr>
      <t>býður</t>
    </r>
    <r>
      <rPr>
        <sz val="10"/>
        <color theme="1"/>
        <rFont val="Arial"/>
        <family val="2"/>
      </rPr>
      <t xml:space="preserve"> fram og </t>
    </r>
    <r>
      <rPr>
        <sz val="10"/>
        <color rgb="FFFF0000"/>
        <rFont val="Arial"/>
        <family val="2"/>
      </rPr>
      <t>selur</t>
    </r>
    <r>
      <rPr>
        <sz val="10"/>
        <color theme="1"/>
        <rFont val="Arial"/>
        <family val="2"/>
      </rPr>
      <t xml:space="preserve">, eru tryggingaskyldar. </t>
    </r>
    <r>
      <rPr>
        <sz val="10"/>
        <color rgb="FFFF0000"/>
        <rFont val="Arial"/>
        <family val="2"/>
      </rPr>
      <t xml:space="preserve">Sama á við um pakkaferðir skipuleggjanda sem seldar eru af smásala, nema skipuleggjandi sýni fram á að smásali uppfylli tryggingaskyldu vegna þeirra. </t>
    </r>
    <r>
      <rPr>
        <sz val="10"/>
        <color theme="1"/>
        <rFont val="Arial"/>
        <family val="2"/>
      </rPr>
      <t xml:space="preserve">
Allar greiðslur sem seljandi, sem hefur milligöngu um samtengda ferðatilhögun, </t>
    </r>
    <r>
      <rPr>
        <sz val="10"/>
        <color rgb="FFFF0000"/>
        <rFont val="Arial"/>
        <family val="2"/>
      </rPr>
      <t>móttekur</t>
    </r>
    <r>
      <rPr>
        <sz val="10"/>
        <color theme="1"/>
        <rFont val="Arial"/>
        <family val="2"/>
      </rPr>
      <t xml:space="preserve"> frá ferðamanni teljast til tryggingaskyldrar veltu. 
</t>
    </r>
    <r>
      <rPr>
        <sz val="10"/>
        <color rgb="FFFF0000"/>
        <rFont val="Arial"/>
        <family val="2"/>
      </rPr>
      <t>Allar upplýsingar um pakkaferðir og samtengda ferðatilhögun skal færa í þeim mánuði sem að ferð er farin.</t>
    </r>
    <r>
      <rPr>
        <sz val="10"/>
        <color theme="1"/>
        <rFont val="Arial"/>
        <family val="2"/>
      </rPr>
      <t xml:space="preserve">
Í 5. gr. reglugerðar um Ferðatryggingasjóð segir eftirfarandi:
</t>
    </r>
    <r>
      <rPr>
        <i/>
        <sz val="10"/>
        <color theme="1"/>
        <rFont val="Arial"/>
        <family val="2"/>
      </rPr>
      <t>Tekjur og gjöld vegna sölu pakkaferða og samtengdrar ferðatilhögunar skal færa þegar til þeirra hefur verið unnið og þjónustan í meginatriðum verið innt af hendi. Almennt skal miða við að þjónusta hafi í meginatriðum verið innt af hendi þegar ferð hefur verið framkvæmd í samræmi við samning. Gæta skal þess sérstaklega að bókfæra tekjur réttilega á mánuði innan ársins. Skiptingu tekna og gjalda á mánuði skal vera hægt að lesa úr bókhaldskerfinu á aðgreinanlegan hátt. Skipuleggjanda er heimilt að undanskilja frá tryggingaskyldri veltu tekjur vegna pakkaferða sem seldar eru af smásala sem uppfyllir tryggingaskyldu vegna þeirra.</t>
    </r>
  </si>
  <si>
    <t>Rekstraráætlun  /  Business plan</t>
  </si>
  <si>
    <t>Tryggingaskyldar tekjur  /  
Revenue subject to package travel security:</t>
  </si>
  <si>
    <t>Pakkaferðir / Package travel</t>
  </si>
  <si>
    <t>Tryggingaskyldar tekjur samtals  /  
Total turnover subject to package travel security</t>
  </si>
  <si>
    <t>Velta undanþegin tryggingaskyldu  /  
Turnover exempt from package travel security:</t>
  </si>
  <si>
    <t>Pakkaferðir tryggðar af öðrum  /  
Package travel coverd by other traders' security</t>
  </si>
  <si>
    <t>Önnur velta undanþegin tryggingarskyldu  /
Other income exempt from package travel security</t>
  </si>
  <si>
    <t>Samtals undanþegin velta /  Total exempt turnover</t>
  </si>
  <si>
    <t>Hagnaður (- tap) fyrir skatta  /  Profit  (- loss) before taxes</t>
  </si>
  <si>
    <t>Hagnaður (- tap)  /  Profit  (- loss)</t>
  </si>
  <si>
    <t>Áætlun um fjárstreymi  / Forecasted flow of funds</t>
  </si>
  <si>
    <t>Tryggingaskyld velta  /  Turnover subject to package travel security</t>
  </si>
  <si>
    <t>Number of days from full payment until tour starts</t>
  </si>
  <si>
    <t>Heildarsöluverð samtengdrar ferðatilhögunar</t>
  </si>
  <si>
    <t>Sjóðsstaða í upphafi /  Beginning cash balance</t>
  </si>
  <si>
    <t>Ný lán  /  New loan(s)</t>
  </si>
  <si>
    <t xml:space="preserve">Samtals   /  Total </t>
  </si>
  <si>
    <t>Ábendingar:</t>
  </si>
  <si>
    <t>Velta undanþegin tryggingaskyldu sundurliðuð eftir tekjuflokkum
(bætið við flokkum eftir því sem við á)</t>
  </si>
  <si>
    <t>Velta undanþegin tryggingaskyldu   /  Turnover exempt from package travel security</t>
  </si>
  <si>
    <r>
      <t>Áætlun um rekstur og fjárstreymi</t>
    </r>
    <r>
      <rPr>
        <sz val="10"/>
        <rFont val="Arial"/>
        <family val="2"/>
      </rPr>
      <t xml:space="preserve"> - upplýsingar um mánaðarlega veltu, sem færðar eru í flipa hvers mánaðar, færast sjálfkrafa inn. Aðrar upplýsingar </t>
    </r>
    <r>
      <rPr>
        <sz val="10"/>
        <color rgb="FFFF0000"/>
        <rFont val="Arial"/>
        <family val="2"/>
      </rPr>
      <t>skal skrá</t>
    </r>
    <r>
      <rPr>
        <sz val="10"/>
        <rFont val="Arial"/>
        <family val="2"/>
      </rPr>
      <t xml:space="preserve"> beint í viðeigandi reiti.</t>
    </r>
    <r>
      <rPr>
        <b/>
        <sz val="10"/>
        <color rgb="FFFF0000"/>
        <rFont val="Arial"/>
        <family val="2"/>
      </rPr>
      <t xml:space="preserve">
Flipar fyrir einstaka mánuði </t>
    </r>
    <r>
      <rPr>
        <sz val="10"/>
        <rFont val="Arial"/>
        <family val="2"/>
      </rPr>
      <t xml:space="preserve">- greining á veltu hvers mánaðar skiptist í: </t>
    </r>
    <r>
      <rPr>
        <b/>
        <sz val="10"/>
        <color rgb="FFFF0000"/>
        <rFont val="Arial"/>
        <family val="2"/>
      </rPr>
      <t xml:space="preserve">
</t>
    </r>
    <r>
      <rPr>
        <sz val="10"/>
        <rFont val="Arial"/>
        <family val="2"/>
      </rPr>
      <t xml:space="preserve"> - Yfirlit yfir áætlaða tryggingaskylda veltu
 - Yfirlit yfir áætlaða veltu sem undanþegin er tryggingaskyldu:
</t>
    </r>
    <r>
      <rPr>
        <b/>
        <sz val="10"/>
        <color rgb="FFFF0000"/>
        <rFont val="Arial"/>
        <family val="2"/>
      </rPr>
      <t>Leiðbeiningar um útfyllingu er að finna í sérstöku skjali á vef Ferðamálastofu, sjá "leiðbeiningar um útfyllingu gagna", og í leiðbeininga- myndbandi ásamt athugasemdum við einstaka reiti. Áríðandi er að kynna sér leiðbeiningarnar vel.</t>
    </r>
  </si>
  <si>
    <t>Total sales amount of package travel</t>
  </si>
  <si>
    <t>Ábending:</t>
  </si>
  <si>
    <t xml:space="preserve">Fjöldi daga frá fullnaðargreiðslu til  upphafs ferðar </t>
  </si>
  <si>
    <t>Pakkaferðir sem tiheyra tryggingaskyldu annarra seljenda</t>
  </si>
  <si>
    <t>Fyrsta rekstrarár - Ár 1</t>
  </si>
  <si>
    <t xml:space="preserve">Tryggingaskyld ársvelta </t>
  </si>
  <si>
    <t>Tryggingaskyld velta</t>
  </si>
  <si>
    <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</si>
</sst>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000%"/>
    <numFmt numFmtId="166" formatCode="dd\/mm\/yyyy"/>
  </numFmts>
  <fonts count="32" x14ac:knownFonts="1">
    <font>
      <sz val="11"/>
      <color theme="1"/>
      <name val="Calibri"/>
      <family val="2"/>
      <scheme val="minor"/>
    </font>
    <font>
      <sz val="11"/>
      <color theme="1"/>
      <name val="Calibri"/>
      <family val="2"/>
      <scheme val="minor"/>
    </font>
    <font>
      <sz val="11"/>
      <color theme="1"/>
      <name val="Arial Nova"/>
      <family val="2"/>
    </font>
    <font>
      <b/>
      <sz val="11"/>
      <color theme="1"/>
      <name val="Arial Nova"/>
      <family val="2"/>
    </font>
    <font>
      <sz val="9"/>
      <color indexed="81"/>
      <name val="Tahoma"/>
      <family val="2"/>
    </font>
    <font>
      <b/>
      <sz val="16"/>
      <name val="Calibri"/>
      <family val="2"/>
      <scheme val="minor"/>
    </font>
    <font>
      <sz val="11"/>
      <name val="Calibri"/>
      <family val="2"/>
      <scheme val="minor"/>
    </font>
    <font>
      <b/>
      <sz val="11"/>
      <name val="Calibri"/>
      <family val="2"/>
      <scheme val="minor"/>
    </font>
    <font>
      <b/>
      <sz val="18"/>
      <name val="Calibri"/>
      <family val="2"/>
      <scheme val="minor"/>
    </font>
    <font>
      <b/>
      <u/>
      <sz val="16"/>
      <name val="Calibri"/>
      <family val="2"/>
      <scheme val="minor"/>
    </font>
    <font>
      <b/>
      <sz val="14"/>
      <name val="Calibri"/>
      <family val="2"/>
      <scheme val="minor"/>
    </font>
    <font>
      <b/>
      <sz val="11"/>
      <color rgb="FFFF0000"/>
      <name val="Calibri"/>
      <family val="2"/>
      <scheme val="minor"/>
    </font>
    <font>
      <sz val="11"/>
      <color rgb="FFFF0000"/>
      <name val="Calibri"/>
      <family val="2"/>
      <scheme val="minor"/>
    </font>
    <font>
      <b/>
      <sz val="12"/>
      <color rgb="FF00B050"/>
      <name val="Calibri"/>
      <family val="2"/>
      <scheme val="minor"/>
    </font>
    <font>
      <sz val="8"/>
      <color theme="1"/>
      <name val="Arial"/>
      <family val="2"/>
    </font>
    <font>
      <b/>
      <sz val="8"/>
      <color theme="1"/>
      <name val="Arial"/>
      <family val="2"/>
    </font>
    <font>
      <sz val="8"/>
      <name val="Calibri"/>
      <family val="2"/>
      <scheme val="minor"/>
    </font>
    <font>
      <sz val="10"/>
      <color theme="1"/>
      <name val="Arial"/>
      <family val="2"/>
    </font>
    <font>
      <b/>
      <sz val="10"/>
      <color theme="0"/>
      <name val="Arial"/>
      <family val="2"/>
    </font>
    <font>
      <b/>
      <sz val="10"/>
      <color theme="1"/>
      <name val="Arial"/>
      <family val="2"/>
    </font>
    <font>
      <b/>
      <sz val="10"/>
      <color rgb="FFFF0000"/>
      <name val="Arial"/>
      <family val="2"/>
    </font>
    <font>
      <sz val="10"/>
      <name val="Arial"/>
      <family val="2"/>
    </font>
    <font>
      <b/>
      <sz val="10"/>
      <name val="Arial"/>
      <family val="2"/>
    </font>
    <font>
      <sz val="10"/>
      <color rgb="FFFF0000"/>
      <name val="Arial"/>
      <family val="2"/>
    </font>
    <font>
      <b/>
      <sz val="12"/>
      <color rgb="FF003878"/>
      <name val="Arial"/>
      <family val="2"/>
    </font>
    <font>
      <b/>
      <sz val="10"/>
      <color theme="0" tint="-0.14999847407452621"/>
      <name val="Arial"/>
      <family val="2"/>
    </font>
    <font>
      <sz val="10"/>
      <color theme="0" tint="-0.14999847407452621"/>
      <name val="Arial"/>
      <family val="2"/>
    </font>
    <font>
      <b/>
      <u/>
      <sz val="12"/>
      <color rgb="FFFF0000"/>
      <name val="Arial"/>
      <family val="2"/>
    </font>
    <font>
      <b/>
      <sz val="11"/>
      <color rgb="FF7030A0"/>
      <name val="Calibri"/>
      <family val="2"/>
      <scheme val="minor"/>
    </font>
    <font>
      <i/>
      <sz val="10"/>
      <color theme="1"/>
      <name val="Arial"/>
      <family val="2"/>
    </font>
    <font>
      <sz val="11"/>
      <color rgb="FF9C0006"/>
      <name val="Calibri"/>
      <family val="2"/>
      <scheme val="minor"/>
    </font>
    <font>
      <b/>
      <sz val="12"/>
      <color theme="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003878"/>
        <bgColor indexed="64"/>
      </patternFill>
    </fill>
    <fill>
      <patternFill patternType="solid">
        <fgColor rgb="FFFFC7CE"/>
      </patternFill>
    </fill>
    <fill>
      <patternFill patternType="solid">
        <fgColor rgb="FFFAACF1"/>
        <bgColor indexed="64"/>
      </patternFill>
    </fill>
    <fill>
      <patternFill patternType="solid">
        <fgColor theme="6" tint="0.59999389629810485"/>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ck">
        <color rgb="FF003878"/>
      </bottom>
      <diagonal/>
    </border>
    <border>
      <left style="thin">
        <color rgb="FF003878"/>
      </left>
      <right/>
      <top style="thin">
        <color rgb="FF003878"/>
      </top>
      <bottom/>
      <diagonal/>
    </border>
    <border>
      <left/>
      <right/>
      <top style="thin">
        <color rgb="FF003878"/>
      </top>
      <bottom/>
      <diagonal/>
    </border>
    <border>
      <left/>
      <right style="thin">
        <color rgb="FF003878"/>
      </right>
      <top style="thin">
        <color rgb="FF003878"/>
      </top>
      <bottom/>
      <diagonal/>
    </border>
    <border>
      <left style="thin">
        <color rgb="FF003878"/>
      </left>
      <right/>
      <top/>
      <bottom style="thin">
        <color rgb="FF003878"/>
      </bottom>
      <diagonal/>
    </border>
    <border>
      <left/>
      <right/>
      <top/>
      <bottom style="thin">
        <color rgb="FF003878"/>
      </bottom>
      <diagonal/>
    </border>
    <border>
      <left/>
      <right style="thin">
        <color rgb="FF003878"/>
      </right>
      <top/>
      <bottom style="thin">
        <color rgb="FF003878"/>
      </bottom>
      <diagonal/>
    </border>
    <border>
      <left style="thin">
        <color rgb="FF003878"/>
      </left>
      <right/>
      <top style="thin">
        <color rgb="FF003878"/>
      </top>
      <bottom style="thin">
        <color rgb="FF003878"/>
      </bottom>
      <diagonal/>
    </border>
    <border>
      <left/>
      <right/>
      <top style="thin">
        <color rgb="FF003878"/>
      </top>
      <bottom style="thin">
        <color rgb="FF003878"/>
      </bottom>
      <diagonal/>
    </border>
    <border>
      <left/>
      <right style="thin">
        <color rgb="FF003878"/>
      </right>
      <top style="thin">
        <color rgb="FF003878"/>
      </top>
      <bottom style="thin">
        <color rgb="FF003878"/>
      </bottom>
      <diagonal/>
    </border>
    <border>
      <left style="thin">
        <color rgb="FF003878"/>
      </left>
      <right/>
      <top/>
      <bottom/>
      <diagonal/>
    </border>
    <border>
      <left/>
      <right style="thin">
        <color rgb="FF003878"/>
      </right>
      <top/>
      <bottom/>
      <diagonal/>
    </border>
    <border>
      <left style="thin">
        <color rgb="FF003878"/>
      </left>
      <right/>
      <top style="thin">
        <color rgb="FF003878"/>
      </top>
      <bottom style="medium">
        <color rgb="FF003878"/>
      </bottom>
      <diagonal/>
    </border>
    <border>
      <left/>
      <right/>
      <top style="thin">
        <color rgb="FF003878"/>
      </top>
      <bottom style="medium">
        <color rgb="FF003878"/>
      </bottom>
      <diagonal/>
    </border>
    <border>
      <left/>
      <right style="thin">
        <color rgb="FF003878"/>
      </right>
      <top style="thin">
        <color rgb="FF003878"/>
      </top>
      <bottom style="medium">
        <color rgb="FF003878"/>
      </bottom>
      <diagonal/>
    </border>
    <border>
      <left style="thin">
        <color rgb="FF003878"/>
      </left>
      <right style="thin">
        <color theme="0"/>
      </right>
      <top style="thin">
        <color rgb="FF003878"/>
      </top>
      <bottom style="medium">
        <color rgb="FF003878"/>
      </bottom>
      <diagonal/>
    </border>
    <border>
      <left style="thin">
        <color theme="0"/>
      </left>
      <right style="thin">
        <color rgb="FF003878"/>
      </right>
      <top style="thin">
        <color rgb="FF003878"/>
      </top>
      <bottom style="medium">
        <color rgb="FF003878"/>
      </bottom>
      <diagonal/>
    </border>
    <border>
      <left style="thin">
        <color rgb="FF003878"/>
      </left>
      <right/>
      <top/>
      <bottom style="medium">
        <color rgb="FF003878"/>
      </bottom>
      <diagonal/>
    </border>
    <border>
      <left/>
      <right/>
      <top/>
      <bottom style="medium">
        <color rgb="FF003878"/>
      </bottom>
      <diagonal/>
    </border>
    <border>
      <left/>
      <right style="thin">
        <color rgb="FF003878"/>
      </right>
      <top/>
      <bottom style="medium">
        <color rgb="FF003878"/>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indexed="64"/>
      </right>
      <top/>
      <bottom style="thin">
        <color theme="0"/>
      </bottom>
      <diagonal/>
    </border>
    <border>
      <left style="thin">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style="thin">
        <color theme="0"/>
      </left>
      <right style="thin">
        <color theme="0"/>
      </right>
      <top style="thin">
        <color rgb="FF003878"/>
      </top>
      <bottom style="thin">
        <color theme="0" tint="-0.14996795556505021"/>
      </bottom>
      <diagonal/>
    </border>
    <border>
      <left style="thin">
        <color theme="0"/>
      </left>
      <right style="thin">
        <color theme="0"/>
      </right>
      <top style="thin">
        <color theme="0" tint="-0.14996795556505021"/>
      </top>
      <bottom style="thin">
        <color theme="0" tint="-0.14996795556505021"/>
      </bottom>
      <diagonal/>
    </border>
    <border>
      <left style="thin">
        <color theme="0"/>
      </left>
      <right style="thin">
        <color theme="0"/>
      </right>
      <top style="thin">
        <color theme="0" tint="-0.14996795556505021"/>
      </top>
      <bottom style="thin">
        <color rgb="FF003878"/>
      </bottom>
      <diagonal/>
    </border>
    <border>
      <left style="thin">
        <color theme="0"/>
      </left>
      <right style="thin">
        <color rgb="FF003878"/>
      </right>
      <top style="thin">
        <color rgb="FF003878"/>
      </top>
      <bottom style="thin">
        <color theme="0"/>
      </bottom>
      <diagonal/>
    </border>
    <border>
      <left style="thin">
        <color rgb="FF003878"/>
      </left>
      <right style="thin">
        <color theme="0"/>
      </right>
      <top style="thin">
        <color theme="0"/>
      </top>
      <bottom style="thin">
        <color theme="0"/>
      </bottom>
      <diagonal/>
    </border>
    <border>
      <left style="thin">
        <color theme="0"/>
      </left>
      <right style="thin">
        <color rgb="FF003878"/>
      </right>
      <top style="thin">
        <color theme="0"/>
      </top>
      <bottom style="thin">
        <color theme="0"/>
      </bottom>
      <diagonal/>
    </border>
    <border>
      <left style="thin">
        <color rgb="FF003878"/>
      </left>
      <right style="thin">
        <color theme="0"/>
      </right>
      <top style="thin">
        <color theme="0"/>
      </top>
      <bottom style="thin">
        <color indexed="64"/>
      </bottom>
      <diagonal/>
    </border>
    <border>
      <left style="thin">
        <color theme="0"/>
      </left>
      <right style="thin">
        <color rgb="FF003878"/>
      </right>
      <top style="thin">
        <color theme="0"/>
      </top>
      <bottom style="thin">
        <color indexed="64"/>
      </bottom>
      <diagonal/>
    </border>
    <border>
      <left style="thin">
        <color theme="0"/>
      </left>
      <right/>
      <top style="thin">
        <color rgb="FF003878"/>
      </top>
      <bottom style="medium">
        <color rgb="FF003878"/>
      </bottom>
      <diagonal/>
    </border>
    <border>
      <left style="thin">
        <color rgb="FF003878"/>
      </left>
      <right style="thin">
        <color theme="0"/>
      </right>
      <top style="thin">
        <color rgb="FF003878"/>
      </top>
      <bottom style="thin">
        <color theme="0" tint="-0.14996795556505021"/>
      </bottom>
      <diagonal/>
    </border>
    <border>
      <left style="thin">
        <color rgb="FF003878"/>
      </left>
      <right style="thin">
        <color theme="0"/>
      </right>
      <top style="thin">
        <color theme="0" tint="-0.14996795556505021"/>
      </top>
      <bottom style="thin">
        <color theme="0" tint="-0.14996795556505021"/>
      </bottom>
      <diagonal/>
    </border>
    <border>
      <left style="thin">
        <color rgb="FF003878"/>
      </left>
      <right style="thin">
        <color theme="0"/>
      </right>
      <top/>
      <bottom style="thin">
        <color theme="0"/>
      </bottom>
      <diagonal/>
    </border>
    <border>
      <left style="thin">
        <color rgb="FF003878"/>
      </left>
      <right style="thin">
        <color theme="0"/>
      </right>
      <top style="thin">
        <color theme="0" tint="-0.14996795556505021"/>
      </top>
      <bottom/>
      <diagonal/>
    </border>
    <border>
      <left style="thin">
        <color rgb="FF003878"/>
      </left>
      <right style="thin">
        <color theme="0" tint="-0.14996795556505021"/>
      </right>
      <top style="thin">
        <color rgb="FF003878"/>
      </top>
      <bottom style="medium">
        <color rgb="FF003878"/>
      </bottom>
      <diagonal/>
    </border>
    <border>
      <left style="thin">
        <color theme="0" tint="-0.14996795556505021"/>
      </left>
      <right/>
      <top style="thin">
        <color rgb="FF003878"/>
      </top>
      <bottom style="medium">
        <color rgb="FF003878"/>
      </bottom>
      <diagonal/>
    </border>
    <border>
      <left/>
      <right/>
      <top style="thin">
        <color rgb="FF003878"/>
      </top>
      <bottom style="double">
        <color rgb="FF003878"/>
      </bottom>
      <diagonal/>
    </border>
    <border>
      <left style="thin">
        <color rgb="FF003878"/>
      </left>
      <right/>
      <top style="thin">
        <color rgb="FF003878"/>
      </top>
      <bottom style="double">
        <color rgb="FF003878"/>
      </bottom>
      <diagonal/>
    </border>
    <border>
      <left style="thin">
        <color rgb="FF003878"/>
      </left>
      <right/>
      <top/>
      <bottom style="thin">
        <color theme="0"/>
      </bottom>
      <diagonal/>
    </border>
    <border>
      <left style="thin">
        <color rgb="FF003878"/>
      </left>
      <right/>
      <top style="thin">
        <color theme="0"/>
      </top>
      <bottom style="thin">
        <color theme="0"/>
      </bottom>
      <diagonal/>
    </border>
    <border>
      <left style="thin">
        <color rgb="FF003878"/>
      </left>
      <right/>
      <top style="thin">
        <color theme="0"/>
      </top>
      <bottom style="medium">
        <color rgb="FF003878"/>
      </bottom>
      <diagonal/>
    </border>
    <border>
      <left/>
      <right/>
      <top style="thin">
        <color rgb="FF003878"/>
      </top>
      <bottom style="thin">
        <color indexed="64"/>
      </bottom>
      <diagonal/>
    </border>
  </borders>
  <cellStyleXfs count="3">
    <xf numFmtId="0" fontId="0" fillId="0" borderId="0"/>
    <xf numFmtId="9" fontId="1" fillId="0" borderId="0" applyFont="0" applyFill="0" applyBorder="0" applyAlignment="0" applyProtection="0"/>
    <xf numFmtId="0" fontId="30" fillId="6" borderId="0" applyNumberFormat="0" applyBorder="0" applyAlignment="0" applyProtection="0"/>
  </cellStyleXfs>
  <cellXfs count="221">
    <xf numFmtId="0" fontId="0" fillId="0" borderId="0" xfId="0"/>
    <xf numFmtId="0" fontId="2" fillId="0" borderId="0" xfId="0" applyFont="1" applyAlignment="1" applyProtection="1">
      <alignment horizontal="left"/>
      <protection hidden="1"/>
    </xf>
    <xf numFmtId="0" fontId="0" fillId="0" borderId="0" xfId="0" applyProtection="1">
      <protection hidden="1"/>
    </xf>
    <xf numFmtId="0" fontId="2" fillId="0" borderId="0" xfId="0" applyFont="1" applyProtection="1">
      <protection hidden="1"/>
    </xf>
    <xf numFmtId="0" fontId="3" fillId="0" borderId="0" xfId="0" applyFont="1" applyAlignment="1" applyProtection="1">
      <alignment horizontal="right"/>
      <protection hidden="1"/>
    </xf>
    <xf numFmtId="0" fontId="3" fillId="3" borderId="0" xfId="0" applyFont="1" applyFill="1" applyAlignment="1" applyProtection="1">
      <alignment horizontal="right"/>
      <protection hidden="1"/>
    </xf>
    <xf numFmtId="0" fontId="5" fillId="0" borderId="0" xfId="0" applyFont="1" applyAlignment="1">
      <alignment wrapText="1"/>
    </xf>
    <xf numFmtId="0" fontId="6" fillId="0" borderId="0" xfId="0" applyFont="1"/>
    <xf numFmtId="0" fontId="6" fillId="0" borderId="0" xfId="0" applyFont="1" applyAlignment="1">
      <alignment wrapText="1"/>
    </xf>
    <xf numFmtId="9" fontId="6" fillId="0" borderId="0" xfId="0" applyNumberFormat="1" applyFont="1"/>
    <xf numFmtId="0" fontId="5" fillId="0" borderId="0" xfId="0" applyFont="1"/>
    <xf numFmtId="3" fontId="6" fillId="0" borderId="0" xfId="0" applyNumberFormat="1" applyFont="1"/>
    <xf numFmtId="3" fontId="7" fillId="0" borderId="0" xfId="0" applyNumberFormat="1" applyFont="1"/>
    <xf numFmtId="0" fontId="7" fillId="0" borderId="0" xfId="0" applyFont="1"/>
    <xf numFmtId="0" fontId="8" fillId="4" borderId="0" xfId="0" applyFont="1" applyFill="1"/>
    <xf numFmtId="0" fontId="5" fillId="4" borderId="0" xfId="0" applyFont="1" applyFill="1"/>
    <xf numFmtId="0" fontId="9" fillId="4" borderId="0" xfId="0" applyFont="1" applyFill="1"/>
    <xf numFmtId="3" fontId="6" fillId="0" borderId="1" xfId="0" applyNumberFormat="1" applyFont="1" applyBorder="1"/>
    <xf numFmtId="3" fontId="6" fillId="0" borderId="3" xfId="0" applyNumberFormat="1" applyFont="1" applyBorder="1"/>
    <xf numFmtId="0" fontId="10" fillId="0" borderId="0" xfId="0" applyFont="1" applyAlignment="1">
      <alignment horizontal="center" vertical="center"/>
    </xf>
    <xf numFmtId="9" fontId="6" fillId="0" borderId="4" xfId="0" applyNumberFormat="1" applyFont="1" applyBorder="1"/>
    <xf numFmtId="0" fontId="7" fillId="0" borderId="0" xfId="0" applyFont="1" applyAlignment="1">
      <alignment horizontal="center" wrapText="1"/>
    </xf>
    <xf numFmtId="3" fontId="6" fillId="0" borderId="5" xfId="0" applyNumberFormat="1" applyFont="1" applyBorder="1"/>
    <xf numFmtId="164" fontId="6" fillId="0" borderId="0" xfId="0" applyNumberFormat="1" applyFont="1"/>
    <xf numFmtId="165" fontId="6" fillId="0" borderId="0" xfId="0" applyNumberFormat="1" applyFont="1"/>
    <xf numFmtId="3" fontId="11" fillId="0" borderId="8" xfId="0" applyNumberFormat="1" applyFont="1" applyBorder="1"/>
    <xf numFmtId="0" fontId="11" fillId="0" borderId="9" xfId="0" applyFont="1" applyBorder="1"/>
    <xf numFmtId="0" fontId="11" fillId="0" borderId="8" xfId="0" applyFont="1" applyBorder="1"/>
    <xf numFmtId="0" fontId="12" fillId="0" borderId="8" xfId="0" applyFont="1" applyBorder="1"/>
    <xf numFmtId="0" fontId="12" fillId="0" borderId="9" xfId="0" applyFont="1" applyBorder="1"/>
    <xf numFmtId="165" fontId="12" fillId="0" borderId="10" xfId="0" applyNumberFormat="1" applyFont="1" applyBorder="1"/>
    <xf numFmtId="0" fontId="12" fillId="0" borderId="11" xfId="0" applyFont="1" applyBorder="1"/>
    <xf numFmtId="3" fontId="13" fillId="0" borderId="0" xfId="0" applyNumberFormat="1" applyFont="1"/>
    <xf numFmtId="0" fontId="13" fillId="0" borderId="0" xfId="0" applyFont="1"/>
    <xf numFmtId="0" fontId="15" fillId="0" borderId="2" xfId="0" applyFont="1" applyBorder="1" applyProtection="1">
      <protection hidden="1"/>
    </xf>
    <xf numFmtId="0" fontId="14" fillId="0" borderId="0" xfId="0" applyFont="1" applyProtection="1">
      <protection hidden="1"/>
    </xf>
    <xf numFmtId="0" fontId="14" fillId="0" borderId="2" xfId="0" applyFont="1" applyBorder="1" applyProtection="1">
      <protection hidden="1"/>
    </xf>
    <xf numFmtId="0" fontId="17" fillId="0" borderId="0" xfId="0" applyFont="1"/>
    <xf numFmtId="0" fontId="19" fillId="0" borderId="0" xfId="0" applyFont="1"/>
    <xf numFmtId="49" fontId="17" fillId="2" borderId="49" xfId="0" applyNumberFormat="1" applyFont="1" applyFill="1" applyBorder="1" applyAlignment="1" applyProtection="1">
      <alignment vertical="center"/>
      <protection locked="0"/>
    </xf>
    <xf numFmtId="0" fontId="17" fillId="2" borderId="14" xfId="0" applyFont="1" applyFill="1" applyBorder="1"/>
    <xf numFmtId="0" fontId="17" fillId="0" borderId="17" xfId="0" applyFont="1" applyBorder="1"/>
    <xf numFmtId="0" fontId="19" fillId="0" borderId="17" xfId="0" applyFont="1" applyBorder="1"/>
    <xf numFmtId="0" fontId="17" fillId="0" borderId="12" xfId="0" applyFont="1" applyBorder="1"/>
    <xf numFmtId="0" fontId="19" fillId="0" borderId="0" xfId="0" applyFont="1" applyAlignment="1">
      <alignment vertical="top" wrapText="1"/>
    </xf>
    <xf numFmtId="0" fontId="19" fillId="0" borderId="18" xfId="0" applyFont="1" applyBorder="1" applyAlignment="1">
      <alignment horizontal="right"/>
    </xf>
    <xf numFmtId="0" fontId="19" fillId="0" borderId="16" xfId="0" applyFont="1" applyBorder="1"/>
    <xf numFmtId="0" fontId="19" fillId="0" borderId="17" xfId="0" applyFont="1" applyBorder="1" applyAlignment="1">
      <alignment horizontal="right"/>
    </xf>
    <xf numFmtId="49" fontId="17" fillId="2" borderId="27" xfId="0" applyNumberFormat="1" applyFont="1" applyFill="1" applyBorder="1" applyAlignment="1" applyProtection="1">
      <alignment vertical="center"/>
      <protection locked="0"/>
    </xf>
    <xf numFmtId="0" fontId="17" fillId="0" borderId="12" xfId="0" applyFont="1" applyBorder="1" applyProtection="1">
      <protection hidden="1"/>
    </xf>
    <xf numFmtId="0" fontId="17" fillId="0" borderId="0" xfId="0" applyFont="1" applyProtection="1">
      <protection hidden="1"/>
    </xf>
    <xf numFmtId="0" fontId="20" fillId="0" borderId="0" xfId="0" applyFont="1" applyProtection="1">
      <protection hidden="1"/>
    </xf>
    <xf numFmtId="0" fontId="19" fillId="0" borderId="14" xfId="0" applyFont="1" applyBorder="1" applyAlignment="1" applyProtection="1">
      <alignment horizontal="left"/>
      <protection hidden="1"/>
    </xf>
    <xf numFmtId="0" fontId="17" fillId="0" borderId="14" xfId="0" applyFont="1" applyBorder="1" applyAlignment="1" applyProtection="1">
      <alignment horizontal="left"/>
      <protection hidden="1"/>
    </xf>
    <xf numFmtId="0" fontId="17" fillId="0" borderId="14" xfId="0" applyFont="1" applyBorder="1" applyProtection="1">
      <protection hidden="1"/>
    </xf>
    <xf numFmtId="0" fontId="19" fillId="0" borderId="0" xfId="0" applyFont="1" applyAlignment="1" applyProtection="1">
      <alignment horizontal="left"/>
      <protection hidden="1"/>
    </xf>
    <xf numFmtId="0" fontId="17" fillId="0" borderId="0" xfId="0" applyFont="1" applyAlignment="1" applyProtection="1">
      <alignment horizontal="left"/>
      <protection hidden="1"/>
    </xf>
    <xf numFmtId="1" fontId="17" fillId="0" borderId="0" xfId="0" applyNumberFormat="1" applyFont="1" applyProtection="1">
      <protection hidden="1"/>
    </xf>
    <xf numFmtId="0" fontId="19" fillId="0" borderId="0" xfId="0" applyFont="1" applyAlignment="1" applyProtection="1">
      <alignment horizontal="center" vertical="center"/>
      <protection hidden="1"/>
    </xf>
    <xf numFmtId="0" fontId="19" fillId="0" borderId="17" xfId="0" applyFont="1" applyBorder="1" applyAlignment="1" applyProtection="1">
      <alignment horizontal="left"/>
      <protection hidden="1"/>
    </xf>
    <xf numFmtId="1" fontId="17" fillId="0" borderId="17" xfId="0" applyNumberFormat="1" applyFont="1" applyBorder="1" applyProtection="1">
      <protection hidden="1"/>
    </xf>
    <xf numFmtId="0" fontId="17" fillId="0" borderId="17" xfId="0" applyFont="1" applyBorder="1" applyProtection="1">
      <protection hidden="1"/>
    </xf>
    <xf numFmtId="0" fontId="19" fillId="0" borderId="0" xfId="0" applyFont="1" applyAlignment="1" applyProtection="1">
      <alignment horizontal="right" vertical="center"/>
      <protection hidden="1"/>
    </xf>
    <xf numFmtId="49" fontId="17" fillId="0" borderId="0" xfId="0" applyNumberFormat="1" applyFont="1" applyAlignment="1" applyProtection="1">
      <alignment horizontal="left" vertical="center"/>
      <protection locked="0"/>
    </xf>
    <xf numFmtId="0" fontId="22" fillId="0" borderId="19" xfId="0" applyFont="1" applyBorder="1" applyAlignment="1" applyProtection="1">
      <alignment horizontal="left" wrapText="1"/>
      <protection hidden="1"/>
    </xf>
    <xf numFmtId="0" fontId="22" fillId="0" borderId="21" xfId="0" applyFont="1" applyBorder="1" applyAlignment="1" applyProtection="1">
      <alignment horizontal="right" wrapText="1"/>
      <protection hidden="1"/>
    </xf>
    <xf numFmtId="0" fontId="17" fillId="2" borderId="14" xfId="0" applyFont="1" applyFill="1" applyBorder="1" applyProtection="1">
      <protection hidden="1"/>
    </xf>
    <xf numFmtId="0" fontId="19" fillId="0" borderId="0" xfId="0" applyFont="1" applyAlignment="1" applyProtection="1">
      <alignment horizontal="right"/>
      <protection hidden="1"/>
    </xf>
    <xf numFmtId="1" fontId="17" fillId="0" borderId="0" xfId="0" applyNumberFormat="1" applyFont="1" applyAlignment="1" applyProtection="1">
      <alignment horizontal="left"/>
      <protection hidden="1"/>
    </xf>
    <xf numFmtId="0" fontId="22" fillId="0" borderId="16" xfId="0" applyFont="1" applyBorder="1" applyAlignment="1" applyProtection="1">
      <alignment horizontal="left" wrapText="1"/>
      <protection hidden="1"/>
    </xf>
    <xf numFmtId="0" fontId="22" fillId="0" borderId="17" xfId="0" applyFont="1" applyBorder="1" applyAlignment="1" applyProtection="1">
      <alignment horizontal="right" wrapText="1"/>
      <protection hidden="1"/>
    </xf>
    <xf numFmtId="0" fontId="22" fillId="0" borderId="18" xfId="0" applyFont="1" applyBorder="1" applyAlignment="1" applyProtection="1">
      <alignment horizontal="right" wrapText="1"/>
      <protection hidden="1"/>
    </xf>
    <xf numFmtId="0" fontId="23" fillId="0" borderId="0" xfId="0" applyFont="1" applyProtection="1">
      <protection hidden="1"/>
    </xf>
    <xf numFmtId="0" fontId="17" fillId="2" borderId="35" xfId="0" applyFont="1" applyFill="1" applyBorder="1" applyAlignment="1" applyProtection="1">
      <alignment vertical="center" shrinkToFit="1"/>
      <protection locked="0"/>
    </xf>
    <xf numFmtId="3" fontId="17" fillId="2" borderId="36" xfId="0" applyNumberFormat="1" applyFont="1" applyFill="1" applyBorder="1" applyAlignment="1" applyProtection="1">
      <alignment vertical="center" shrinkToFit="1"/>
      <protection locked="0"/>
    </xf>
    <xf numFmtId="3" fontId="17" fillId="0" borderId="41" xfId="0" applyNumberFormat="1" applyFont="1" applyBorder="1" applyAlignment="1">
      <alignment vertical="center" shrinkToFit="1"/>
    </xf>
    <xf numFmtId="3" fontId="17" fillId="2" borderId="37" xfId="0" applyNumberFormat="1" applyFont="1" applyFill="1" applyBorder="1" applyAlignment="1" applyProtection="1">
      <alignment vertical="center" shrinkToFit="1"/>
      <protection locked="0"/>
    </xf>
    <xf numFmtId="0" fontId="17" fillId="2" borderId="32" xfId="0" applyFont="1" applyFill="1" applyBorder="1" applyAlignment="1" applyProtection="1">
      <alignment shrinkToFit="1"/>
      <protection locked="0"/>
    </xf>
    <xf numFmtId="3" fontId="17" fillId="2" borderId="33" xfId="0" applyNumberFormat="1" applyFont="1" applyFill="1" applyBorder="1" applyAlignment="1" applyProtection="1">
      <alignment vertical="center" shrinkToFit="1"/>
      <protection locked="0"/>
    </xf>
    <xf numFmtId="3" fontId="17" fillId="2" borderId="33" xfId="0" applyNumberFormat="1" applyFont="1" applyFill="1" applyBorder="1" applyAlignment="1" applyProtection="1">
      <alignment horizontal="right" shrinkToFit="1"/>
      <protection locked="0"/>
    </xf>
    <xf numFmtId="3" fontId="17" fillId="0" borderId="42" xfId="0" applyNumberFormat="1" applyFont="1" applyBorder="1" applyAlignment="1">
      <alignment vertical="center" shrinkToFit="1"/>
    </xf>
    <xf numFmtId="3" fontId="17" fillId="2" borderId="34" xfId="0" applyNumberFormat="1" applyFont="1" applyFill="1" applyBorder="1" applyAlignment="1" applyProtection="1">
      <alignment vertical="center" shrinkToFit="1"/>
      <protection locked="0"/>
    </xf>
    <xf numFmtId="0" fontId="21" fillId="2" borderId="32" xfId="0" applyFont="1" applyFill="1" applyBorder="1" applyAlignment="1" applyProtection="1">
      <alignment shrinkToFit="1"/>
      <protection locked="0"/>
    </xf>
    <xf numFmtId="0" fontId="21" fillId="2" borderId="38" xfId="0" applyFont="1" applyFill="1" applyBorder="1" applyAlignment="1" applyProtection="1">
      <alignment shrinkToFit="1"/>
      <protection locked="0"/>
    </xf>
    <xf numFmtId="3" fontId="17" fillId="2" borderId="39" xfId="0" applyNumberFormat="1" applyFont="1" applyFill="1" applyBorder="1" applyAlignment="1" applyProtection="1">
      <alignment vertical="center" shrinkToFit="1"/>
      <protection locked="0"/>
    </xf>
    <xf numFmtId="3" fontId="17" fillId="2" borderId="39" xfId="0" applyNumberFormat="1" applyFont="1" applyFill="1" applyBorder="1" applyAlignment="1" applyProtection="1">
      <alignment horizontal="right" shrinkToFit="1"/>
      <protection locked="0"/>
    </xf>
    <xf numFmtId="3" fontId="17" fillId="0" borderId="43" xfId="0" applyNumberFormat="1" applyFont="1" applyBorder="1" applyAlignment="1">
      <alignment vertical="center" shrinkToFit="1"/>
    </xf>
    <xf numFmtId="3" fontId="17" fillId="2" borderId="40" xfId="0" applyNumberFormat="1" applyFont="1" applyFill="1" applyBorder="1" applyAlignment="1" applyProtection="1">
      <alignment vertical="center" shrinkToFit="1"/>
      <protection locked="0"/>
    </xf>
    <xf numFmtId="3" fontId="22" fillId="0" borderId="25" xfId="0" applyNumberFormat="1" applyFont="1" applyBorder="1" applyAlignment="1" applyProtection="1">
      <alignment horizontal="right" shrinkToFit="1"/>
      <protection hidden="1"/>
    </xf>
    <xf numFmtId="3" fontId="22" fillId="0" borderId="25" xfId="1" applyNumberFormat="1" applyFont="1" applyFill="1" applyBorder="1" applyAlignment="1" applyProtection="1">
      <alignment horizontal="right" shrinkToFit="1"/>
      <protection hidden="1"/>
    </xf>
    <xf numFmtId="0" fontId="17" fillId="0" borderId="25" xfId="0" applyFont="1" applyBorder="1" applyAlignment="1" applyProtection="1">
      <alignment horizontal="right" shrinkToFit="1"/>
      <protection hidden="1"/>
    </xf>
    <xf numFmtId="0" fontId="17" fillId="0" borderId="26" xfId="0" applyFont="1" applyBorder="1" applyAlignment="1" applyProtection="1">
      <alignment horizontal="right" shrinkToFit="1"/>
      <protection hidden="1"/>
    </xf>
    <xf numFmtId="0" fontId="17" fillId="0" borderId="0" xfId="0" applyFont="1" applyAlignment="1" applyProtection="1">
      <alignment horizontal="right"/>
      <protection hidden="1"/>
    </xf>
    <xf numFmtId="0" fontId="22" fillId="0" borderId="0" xfId="0" applyFont="1" applyAlignment="1" applyProtection="1">
      <alignment horizontal="right" shrinkToFit="1"/>
      <protection hidden="1"/>
    </xf>
    <xf numFmtId="3" fontId="22" fillId="0" borderId="0" xfId="0" applyNumberFormat="1" applyFont="1" applyAlignment="1" applyProtection="1">
      <alignment horizontal="right" shrinkToFit="1"/>
      <protection hidden="1"/>
    </xf>
    <xf numFmtId="3" fontId="22" fillId="0" borderId="0" xfId="1" applyNumberFormat="1" applyFont="1" applyFill="1" applyAlignment="1" applyProtection="1">
      <alignment horizontal="right" shrinkToFit="1"/>
      <protection hidden="1"/>
    </xf>
    <xf numFmtId="0" fontId="17" fillId="0" borderId="0" xfId="0" applyFont="1" applyAlignment="1" applyProtection="1">
      <alignment horizontal="right" shrinkToFit="1"/>
      <protection hidden="1"/>
    </xf>
    <xf numFmtId="3" fontId="22" fillId="0" borderId="0" xfId="0" applyNumberFormat="1" applyFont="1" applyAlignment="1" applyProtection="1">
      <alignment horizontal="right"/>
      <protection hidden="1"/>
    </xf>
    <xf numFmtId="0" fontId="17" fillId="0" borderId="0" xfId="0" applyFont="1" applyAlignment="1" applyProtection="1">
      <alignment horizontal="center"/>
      <protection hidden="1"/>
    </xf>
    <xf numFmtId="0" fontId="17" fillId="0" borderId="50" xfId="0" applyFont="1" applyBorder="1" applyAlignment="1">
      <alignment shrinkToFit="1"/>
    </xf>
    <xf numFmtId="3" fontId="17" fillId="2" borderId="44" xfId="0" applyNumberFormat="1" applyFont="1" applyFill="1" applyBorder="1" applyAlignment="1" applyProtection="1">
      <alignment horizontal="right" shrinkToFit="1"/>
      <protection locked="0"/>
    </xf>
    <xf numFmtId="0" fontId="17" fillId="0" borderId="51" xfId="0" applyFont="1" applyBorder="1" applyAlignment="1">
      <alignment shrinkToFit="1"/>
    </xf>
    <xf numFmtId="3" fontId="17" fillId="2" borderId="46" xfId="0" applyNumberFormat="1" applyFont="1" applyFill="1" applyBorder="1" applyAlignment="1" applyProtection="1">
      <alignment horizontal="right" shrinkToFit="1"/>
      <protection locked="0"/>
    </xf>
    <xf numFmtId="0" fontId="17" fillId="0" borderId="53" xfId="0" applyFont="1" applyBorder="1" applyAlignment="1">
      <alignment shrinkToFit="1"/>
    </xf>
    <xf numFmtId="0" fontId="21" fillId="2" borderId="52" xfId="0" applyFont="1" applyFill="1" applyBorder="1" applyAlignment="1" applyProtection="1">
      <alignment shrinkToFit="1"/>
      <protection locked="0"/>
    </xf>
    <xf numFmtId="0" fontId="21" fillId="2" borderId="45" xfId="0" applyFont="1" applyFill="1" applyBorder="1" applyAlignment="1" applyProtection="1">
      <alignment shrinkToFit="1"/>
      <protection locked="0"/>
    </xf>
    <xf numFmtId="0" fontId="21" fillId="2" borderId="47" xfId="0" applyFont="1" applyFill="1" applyBorder="1" applyAlignment="1" applyProtection="1">
      <alignment shrinkToFit="1"/>
      <protection locked="0"/>
    </xf>
    <xf numFmtId="3" fontId="17" fillId="2" borderId="48" xfId="0" applyNumberFormat="1" applyFont="1" applyFill="1" applyBorder="1" applyAlignment="1" applyProtection="1">
      <alignment horizontal="right" shrinkToFit="1"/>
      <protection locked="0"/>
    </xf>
    <xf numFmtId="3" fontId="22" fillId="0" borderId="31" xfId="0" applyNumberFormat="1" applyFont="1" applyBorder="1" applyAlignment="1" applyProtection="1">
      <alignment horizontal="right" shrinkToFit="1"/>
      <protection hidden="1"/>
    </xf>
    <xf numFmtId="0" fontId="22" fillId="0" borderId="24" xfId="0" applyFont="1" applyBorder="1" applyAlignment="1">
      <alignment horizontal="left" shrinkToFit="1"/>
    </xf>
    <xf numFmtId="0" fontId="22" fillId="0" borderId="29" xfId="0" applyFont="1" applyBorder="1" applyAlignment="1" applyProtection="1">
      <alignment horizontal="left" shrinkToFit="1"/>
      <protection hidden="1"/>
    </xf>
    <xf numFmtId="0" fontId="11" fillId="0" borderId="0" xfId="0" applyFont="1" applyAlignment="1">
      <alignment horizontal="center" wrapText="1"/>
    </xf>
    <xf numFmtId="0" fontId="23" fillId="0" borderId="0" xfId="0" applyFont="1" applyAlignment="1" applyProtection="1">
      <alignment horizontal="left"/>
      <protection hidden="1"/>
    </xf>
    <xf numFmtId="0" fontId="17" fillId="2" borderId="14" xfId="0" applyFont="1" applyFill="1" applyBorder="1" applyAlignment="1">
      <alignment wrapText="1"/>
    </xf>
    <xf numFmtId="0" fontId="17" fillId="2" borderId="15" xfId="0" applyFont="1" applyFill="1" applyBorder="1" applyAlignment="1">
      <alignment wrapText="1"/>
    </xf>
    <xf numFmtId="0" fontId="17" fillId="2" borderId="13" xfId="0" applyFont="1" applyFill="1" applyBorder="1"/>
    <xf numFmtId="0" fontId="17" fillId="3" borderId="54" xfId="0" applyFont="1" applyFill="1" applyBorder="1"/>
    <xf numFmtId="0" fontId="17" fillId="0" borderId="20" xfId="0" applyFont="1" applyBorder="1"/>
    <xf numFmtId="0" fontId="22" fillId="0" borderId="20" xfId="0" applyFont="1" applyBorder="1" applyAlignment="1">
      <alignment horizontal="right"/>
    </xf>
    <xf numFmtId="0" fontId="22" fillId="0" borderId="19" xfId="0" applyFont="1" applyBorder="1" applyAlignment="1">
      <alignment horizontal="right"/>
    </xf>
    <xf numFmtId="0" fontId="22" fillId="0" borderId="0" xfId="0" applyFont="1"/>
    <xf numFmtId="0" fontId="22" fillId="0" borderId="0" xfId="0" applyFont="1" applyAlignment="1">
      <alignment horizontal="center"/>
    </xf>
    <xf numFmtId="0" fontId="22" fillId="0" borderId="22" xfId="0" applyFont="1" applyBorder="1" applyAlignment="1">
      <alignment horizontal="center"/>
    </xf>
    <xf numFmtId="0" fontId="21" fillId="0" borderId="0" xfId="0" applyFont="1"/>
    <xf numFmtId="0" fontId="21" fillId="0" borderId="22" xfId="0" applyFont="1" applyBorder="1"/>
    <xf numFmtId="3" fontId="22" fillId="0" borderId="22" xfId="0" applyNumberFormat="1" applyFont="1" applyBorder="1"/>
    <xf numFmtId="0" fontId="19" fillId="0" borderId="0" xfId="0" applyFont="1" applyProtection="1">
      <protection hidden="1"/>
    </xf>
    <xf numFmtId="3" fontId="22" fillId="0" borderId="20" xfId="0" applyNumberFormat="1" applyFont="1" applyBorder="1"/>
    <xf numFmtId="3" fontId="22" fillId="0" borderId="19" xfId="0" applyNumberFormat="1" applyFont="1" applyBorder="1"/>
    <xf numFmtId="0" fontId="17" fillId="0" borderId="22" xfId="0" applyFont="1" applyBorder="1"/>
    <xf numFmtId="3" fontId="17" fillId="0" borderId="0" xfId="0" applyNumberFormat="1" applyFont="1"/>
    <xf numFmtId="3" fontId="17" fillId="0" borderId="22" xfId="0" applyNumberFormat="1" applyFont="1" applyBorder="1"/>
    <xf numFmtId="0" fontId="22" fillId="0" borderId="56" xfId="0" applyFont="1" applyBorder="1"/>
    <xf numFmtId="3" fontId="22" fillId="0" borderId="56" xfId="0" applyNumberFormat="1" applyFont="1" applyBorder="1"/>
    <xf numFmtId="3" fontId="22" fillId="0" borderId="57" xfId="0" applyNumberFormat="1" applyFont="1" applyBorder="1"/>
    <xf numFmtId="0" fontId="21" fillId="0" borderId="0" xfId="0" applyFont="1" applyAlignment="1">
      <alignment horizontal="left" indent="1"/>
    </xf>
    <xf numFmtId="3" fontId="21" fillId="2" borderId="0" xfId="0" applyNumberFormat="1" applyFont="1" applyFill="1" applyProtection="1">
      <protection locked="0"/>
    </xf>
    <xf numFmtId="0" fontId="21" fillId="2" borderId="0" xfId="0" applyFont="1" applyFill="1" applyAlignment="1" applyProtection="1">
      <alignment horizontal="left" indent="1"/>
      <protection locked="0"/>
    </xf>
    <xf numFmtId="0" fontId="22" fillId="0" borderId="20" xfId="0" applyFont="1" applyBorder="1"/>
    <xf numFmtId="0" fontId="22" fillId="0" borderId="22" xfId="0" applyFont="1" applyBorder="1"/>
    <xf numFmtId="0" fontId="25" fillId="0" borderId="0" xfId="0" applyFont="1" applyProtection="1">
      <protection hidden="1"/>
    </xf>
    <xf numFmtId="0" fontId="26" fillId="0" borderId="0" xfId="0" applyFont="1" applyProtection="1">
      <protection hidden="1"/>
    </xf>
    <xf numFmtId="0" fontId="22" fillId="0" borderId="25" xfId="0" applyFont="1" applyBorder="1"/>
    <xf numFmtId="0" fontId="17" fillId="0" borderId="25" xfId="0" applyFont="1" applyBorder="1"/>
    <xf numFmtId="3" fontId="22" fillId="0" borderId="24" xfId="0" applyNumberFormat="1" applyFont="1" applyBorder="1"/>
    <xf numFmtId="0" fontId="22" fillId="0" borderId="20" xfId="0" applyFont="1" applyBorder="1" applyAlignment="1">
      <alignment horizontal="left" wrapText="1" indent="1"/>
    </xf>
    <xf numFmtId="0" fontId="22" fillId="0" borderId="0" xfId="0" applyFont="1" applyAlignment="1">
      <alignment horizontal="left" wrapText="1" indent="1"/>
    </xf>
    <xf numFmtId="0" fontId="22" fillId="0" borderId="56" xfId="0" applyFont="1" applyBorder="1" applyAlignment="1">
      <alignment wrapText="1"/>
    </xf>
    <xf numFmtId="0" fontId="17" fillId="0" borderId="0" xfId="0" applyFont="1" applyAlignment="1" applyProtection="1">
      <alignment vertical="center"/>
      <protection hidden="1"/>
    </xf>
    <xf numFmtId="3" fontId="17" fillId="0" borderId="0" xfId="0" applyNumberFormat="1" applyFont="1" applyAlignment="1">
      <alignment vertical="center"/>
    </xf>
    <xf numFmtId="3" fontId="22" fillId="0" borderId="22" xfId="0" applyNumberFormat="1" applyFont="1" applyBorder="1" applyAlignment="1">
      <alignment vertical="center"/>
    </xf>
    <xf numFmtId="0" fontId="23" fillId="0" borderId="0" xfId="0" applyFont="1" applyAlignment="1" applyProtection="1">
      <alignment vertical="center"/>
      <protection hidden="1"/>
    </xf>
    <xf numFmtId="0" fontId="21" fillId="0" borderId="0" xfId="0" applyFont="1" applyAlignment="1">
      <alignment horizontal="left" vertical="center" wrapText="1" indent="1"/>
    </xf>
    <xf numFmtId="0" fontId="21" fillId="0" borderId="0" xfId="0" applyFont="1" applyAlignment="1">
      <alignment horizontal="left" vertical="center" wrapText="1" indent="2"/>
    </xf>
    <xf numFmtId="0" fontId="19" fillId="0" borderId="0" xfId="0" applyFont="1" applyAlignment="1" applyProtection="1">
      <alignment vertical="center"/>
      <protection hidden="1"/>
    </xf>
    <xf numFmtId="3" fontId="22" fillId="0" borderId="20" xfId="0" applyNumberFormat="1" applyFont="1" applyBorder="1" applyAlignment="1">
      <alignment vertical="center"/>
    </xf>
    <xf numFmtId="3" fontId="22" fillId="0" borderId="19" xfId="0" applyNumberFormat="1" applyFont="1" applyBorder="1" applyAlignment="1">
      <alignment vertical="center"/>
    </xf>
    <xf numFmtId="0" fontId="20" fillId="0" borderId="0" xfId="0" applyFont="1" applyAlignment="1" applyProtection="1">
      <alignment vertical="center"/>
      <protection hidden="1"/>
    </xf>
    <xf numFmtId="0" fontId="22" fillId="0" borderId="20" xfId="0" applyFont="1" applyBorder="1" applyAlignment="1">
      <alignment horizontal="left" vertical="center" wrapText="1" indent="1"/>
    </xf>
    <xf numFmtId="3" fontId="21" fillId="0" borderId="0" xfId="0" applyNumberFormat="1" applyFont="1" applyAlignment="1">
      <alignment vertical="center"/>
    </xf>
    <xf numFmtId="0" fontId="21" fillId="0" borderId="0" xfId="0" applyFont="1" applyAlignment="1">
      <alignment horizontal="left" vertical="center" indent="1"/>
    </xf>
    <xf numFmtId="0" fontId="21" fillId="0" borderId="0" xfId="0" applyFont="1" applyAlignment="1">
      <alignment horizontal="left" vertical="center" indent="2"/>
    </xf>
    <xf numFmtId="3" fontId="21" fillId="2" borderId="0" xfId="0" applyNumberFormat="1" applyFont="1" applyFill="1" applyAlignment="1" applyProtection="1">
      <alignment vertical="center"/>
      <protection locked="0"/>
    </xf>
    <xf numFmtId="0" fontId="22" fillId="0" borderId="20" xfId="0" applyFont="1" applyBorder="1" applyAlignment="1">
      <alignment vertical="center" wrapText="1"/>
    </xf>
    <xf numFmtId="0" fontId="21" fillId="0" borderId="0" xfId="0" applyFont="1" applyAlignment="1">
      <alignment wrapText="1"/>
    </xf>
    <xf numFmtId="0" fontId="21" fillId="0" borderId="0" xfId="0" applyFont="1" applyAlignment="1">
      <alignment vertical="center" wrapText="1"/>
    </xf>
    <xf numFmtId="0" fontId="17" fillId="0" borderId="0" xfId="0" applyFont="1" applyAlignment="1">
      <alignment vertical="center"/>
    </xf>
    <xf numFmtId="0" fontId="21" fillId="2" borderId="22" xfId="0" applyFont="1" applyFill="1" applyBorder="1" applyAlignment="1" applyProtection="1">
      <alignment vertical="center"/>
      <protection locked="0"/>
    </xf>
    <xf numFmtId="3" fontId="22" fillId="0" borderId="25" xfId="0" applyNumberFormat="1" applyFont="1" applyBorder="1" applyAlignment="1">
      <alignment vertical="center"/>
    </xf>
    <xf numFmtId="3" fontId="22" fillId="0" borderId="24" xfId="0" applyNumberFormat="1" applyFont="1" applyBorder="1" applyAlignment="1">
      <alignment vertical="center"/>
    </xf>
    <xf numFmtId="0" fontId="27" fillId="0" borderId="0" xfId="0" applyFont="1"/>
    <xf numFmtId="0" fontId="19" fillId="0" borderId="19" xfId="0" applyFont="1" applyBorder="1"/>
    <xf numFmtId="0" fontId="19" fillId="0" borderId="20" xfId="0" applyFont="1" applyBorder="1"/>
    <xf numFmtId="0" fontId="19" fillId="0" borderId="21" xfId="0" applyFont="1" applyBorder="1"/>
    <xf numFmtId="0" fontId="17" fillId="2" borderId="58" xfId="0" applyFont="1" applyFill="1" applyBorder="1" applyAlignment="1" applyProtection="1">
      <alignment horizontal="center"/>
      <protection locked="0"/>
    </xf>
    <xf numFmtId="0" fontId="17" fillId="0" borderId="23" xfId="0" applyFont="1" applyBorder="1"/>
    <xf numFmtId="0" fontId="17" fillId="2" borderId="59" xfId="0" applyFont="1" applyFill="1" applyBorder="1" applyAlignment="1" applyProtection="1">
      <alignment horizontal="center"/>
      <protection locked="0"/>
    </xf>
    <xf numFmtId="0" fontId="17" fillId="2" borderId="60" xfId="0" applyFont="1" applyFill="1" applyBorder="1" applyAlignment="1" applyProtection="1">
      <alignment horizontal="center"/>
      <protection locked="0"/>
    </xf>
    <xf numFmtId="0" fontId="17" fillId="0" borderId="30" xfId="0" applyFont="1" applyBorder="1"/>
    <xf numFmtId="0" fontId="17" fillId="0" borderId="31" xfId="0" applyFont="1" applyBorder="1"/>
    <xf numFmtId="166" fontId="17" fillId="2" borderId="28" xfId="0" applyNumberFormat="1" applyFont="1" applyFill="1" applyBorder="1" applyAlignment="1" applyProtection="1">
      <alignment horizontal="right" vertical="center"/>
      <protection locked="0"/>
    </xf>
    <xf numFmtId="166" fontId="14" fillId="0" borderId="0" xfId="0" applyNumberFormat="1" applyFont="1" applyProtection="1">
      <protection hidden="1"/>
    </xf>
    <xf numFmtId="49" fontId="14" fillId="0" borderId="0" xfId="0" applyNumberFormat="1" applyFont="1" applyProtection="1">
      <protection hidden="1"/>
    </xf>
    <xf numFmtId="49" fontId="14" fillId="0" borderId="2" xfId="0" applyNumberFormat="1" applyFont="1" applyBorder="1" applyProtection="1">
      <protection hidden="1"/>
    </xf>
    <xf numFmtId="0" fontId="28" fillId="0" borderId="0" xfId="0" applyFont="1"/>
    <xf numFmtId="0" fontId="22" fillId="0" borderId="61" xfId="0" applyFont="1" applyBorder="1"/>
    <xf numFmtId="0" fontId="6" fillId="7" borderId="0" xfId="2" applyFont="1" applyFill="1"/>
    <xf numFmtId="0" fontId="6" fillId="7" borderId="0" xfId="2" applyFont="1" applyFill="1" applyProtection="1">
      <protection hidden="1"/>
    </xf>
    <xf numFmtId="0" fontId="17" fillId="8" borderId="55" xfId="0" applyFont="1" applyFill="1" applyBorder="1" applyAlignment="1" applyProtection="1">
      <alignment horizontal="right" vertical="center"/>
      <protection locked="0"/>
    </xf>
    <xf numFmtId="0" fontId="31" fillId="0" borderId="0" xfId="0" applyFont="1" applyAlignment="1">
      <alignment horizontal="center"/>
    </xf>
    <xf numFmtId="0" fontId="7" fillId="0" borderId="0" xfId="0" applyFont="1" applyAlignment="1">
      <alignment horizontal="right"/>
    </xf>
    <xf numFmtId="1" fontId="7" fillId="0" borderId="0" xfId="0" applyNumberFormat="1" applyFont="1"/>
    <xf numFmtId="9" fontId="7" fillId="0" borderId="0" xfId="0" applyNumberFormat="1" applyFont="1"/>
    <xf numFmtId="0" fontId="20" fillId="0" borderId="0" xfId="0" applyFont="1" applyAlignment="1">
      <alignment horizontal="left" vertical="top" wrapText="1"/>
    </xf>
    <xf numFmtId="0" fontId="19" fillId="0" borderId="0" xfId="0" applyFont="1" applyAlignment="1">
      <alignment horizontal="left" vertical="top" wrapText="1"/>
    </xf>
    <xf numFmtId="0" fontId="17" fillId="0" borderId="0" xfId="0" applyFont="1" applyAlignment="1">
      <alignment horizontal="left" vertical="top" wrapText="1"/>
    </xf>
    <xf numFmtId="0" fontId="24" fillId="0" borderId="0" xfId="0" applyFont="1" applyAlignment="1">
      <alignment horizontal="center"/>
    </xf>
    <xf numFmtId="0" fontId="18" fillId="5" borderId="19" xfId="0" applyFont="1" applyFill="1" applyBorder="1" applyAlignment="1">
      <alignment horizontal="center" vertical="center"/>
    </xf>
    <xf numFmtId="0" fontId="18" fillId="5" borderId="20" xfId="0" applyFont="1" applyFill="1" applyBorder="1" applyAlignment="1">
      <alignment horizontal="center" vertical="center"/>
    </xf>
    <xf numFmtId="0" fontId="18" fillId="5" borderId="21" xfId="0" applyFont="1" applyFill="1" applyBorder="1" applyAlignment="1">
      <alignment horizontal="center" vertical="center"/>
    </xf>
    <xf numFmtId="0" fontId="17" fillId="7" borderId="29" xfId="0" applyFont="1" applyFill="1" applyBorder="1" applyAlignment="1">
      <alignment horizontal="left" wrapText="1"/>
    </xf>
    <xf numFmtId="0" fontId="17" fillId="7" borderId="30" xfId="0" applyFont="1" applyFill="1" applyBorder="1" applyAlignment="1">
      <alignment horizontal="left" wrapText="1"/>
    </xf>
    <xf numFmtId="0" fontId="17" fillId="7" borderId="31" xfId="0" applyFont="1" applyFill="1" applyBorder="1" applyAlignment="1">
      <alignment horizontal="left" wrapText="1"/>
    </xf>
    <xf numFmtId="0" fontId="17" fillId="0" borderId="29" xfId="0" applyFont="1" applyBorder="1" applyAlignment="1">
      <alignment horizontal="left" wrapText="1"/>
    </xf>
    <xf numFmtId="0" fontId="17" fillId="0" borderId="30" xfId="0" applyFont="1" applyBorder="1" applyAlignment="1">
      <alignment horizontal="left" wrapText="1"/>
    </xf>
    <xf numFmtId="0" fontId="17" fillId="0" borderId="31" xfId="0" applyFont="1" applyBorder="1" applyAlignment="1">
      <alignment horizontal="left"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18" fillId="5" borderId="0" xfId="0" applyFont="1" applyFill="1" applyAlignment="1">
      <alignment horizontal="center" vertical="center"/>
    </xf>
    <xf numFmtId="0" fontId="17" fillId="0" borderId="0" xfId="0" applyFont="1" applyAlignment="1" applyProtection="1">
      <alignment horizontal="center"/>
      <protection hidden="1"/>
    </xf>
    <xf numFmtId="0" fontId="18" fillId="5" borderId="19" xfId="0" applyFont="1" applyFill="1" applyBorder="1" applyAlignment="1" applyProtection="1">
      <alignment horizontal="center" vertical="center" wrapText="1"/>
      <protection hidden="1"/>
    </xf>
    <xf numFmtId="0" fontId="18" fillId="5" borderId="21" xfId="0" applyFont="1" applyFill="1" applyBorder="1" applyAlignment="1" applyProtection="1">
      <alignment horizontal="center" vertical="center" wrapText="1"/>
      <protection hidden="1"/>
    </xf>
    <xf numFmtId="0" fontId="18" fillId="5" borderId="19" xfId="0" applyFont="1" applyFill="1" applyBorder="1" applyAlignment="1" applyProtection="1">
      <alignment horizontal="center" vertical="center"/>
      <protection hidden="1"/>
    </xf>
    <xf numFmtId="0" fontId="18" fillId="5" borderId="20" xfId="0" applyFont="1" applyFill="1" applyBorder="1" applyAlignment="1" applyProtection="1">
      <alignment horizontal="center" vertical="center"/>
      <protection hidden="1"/>
    </xf>
    <xf numFmtId="0" fontId="18" fillId="5" borderId="21" xfId="0" applyFont="1" applyFill="1" applyBorder="1" applyAlignment="1" applyProtection="1">
      <alignment horizontal="center" vertical="center"/>
      <protection hidden="1"/>
    </xf>
    <xf numFmtId="0" fontId="6" fillId="0" borderId="0" xfId="0" applyFont="1" applyAlignment="1">
      <alignment horizontal="right"/>
    </xf>
    <xf numFmtId="1" fontId="2" fillId="0" borderId="0" xfId="0" applyNumberFormat="1" applyFont="1" applyAlignment="1" applyProtection="1">
      <alignment horizontal="left"/>
      <protection hidden="1"/>
    </xf>
    <xf numFmtId="1" fontId="2" fillId="0" borderId="2" xfId="0" applyNumberFormat="1" applyFont="1" applyBorder="1" applyAlignment="1" applyProtection="1">
      <alignment horizontal="left"/>
      <protection hidden="1"/>
    </xf>
    <xf numFmtId="0" fontId="11" fillId="0" borderId="6" xfId="0" applyFont="1" applyBorder="1" applyAlignment="1">
      <alignment horizontal="center" wrapText="1"/>
    </xf>
    <xf numFmtId="0" fontId="11" fillId="0" borderId="7" xfId="0" applyFont="1" applyBorder="1" applyAlignment="1">
      <alignment horizontal="center" wrapText="1"/>
    </xf>
  </cellXfs>
  <cellStyles count="3">
    <cellStyle name="Bad" xfId="2" builtinId="27"/>
    <cellStyle name="Normal" xfId="0" builtinId="0"/>
    <cellStyle name="Percent" xfId="1" builtinId="5"/>
  </cellStyles>
  <dxfs count="9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5B1E8"/>
        </patternFill>
      </fill>
    </dxf>
    <dxf>
      <fill>
        <patternFill>
          <bgColor theme="0"/>
        </patternFill>
      </fill>
      <border>
        <bottom style="thin">
          <color theme="0" tint="-0.14996795556505021"/>
        </bottom>
      </border>
    </dxf>
    <dxf>
      <fill>
        <patternFill>
          <bgColor theme="5" tint="0.59996337778862885"/>
        </patternFill>
      </fill>
    </dxf>
    <dxf>
      <fill>
        <patternFill>
          <bgColor rgb="FFF5B1E8"/>
        </patternFill>
      </fill>
    </dxf>
    <dxf>
      <fill>
        <patternFill patternType="none">
          <bgColor auto="1"/>
        </patternFill>
      </fill>
      <border>
        <bottom style="thin">
          <color theme="0" tint="-0.14996795556505021"/>
        </bottom>
        <vertical/>
        <horizontal/>
      </border>
    </dxf>
    <dxf>
      <border>
        <top style="thin">
          <color rgb="FF003878"/>
        </top>
        <vertical/>
        <horizontal/>
      </border>
    </dxf>
    <dxf>
      <fill>
        <patternFill>
          <bgColor theme="5" tint="0.59996337778862885"/>
        </patternFill>
      </fill>
    </dxf>
    <dxf>
      <fill>
        <patternFill>
          <bgColor rgb="FFF5B1E8"/>
        </patternFill>
      </fill>
    </dxf>
    <dxf>
      <fill>
        <patternFill>
          <bgColor theme="0"/>
        </patternFill>
      </fill>
      <border>
        <bottom style="thin">
          <color theme="0" tint="-0.14996795556505021"/>
        </bottom>
      </border>
    </dxf>
    <dxf>
      <fill>
        <patternFill>
          <bgColor theme="5" tint="0.59996337778862885"/>
        </patternFill>
      </fill>
    </dxf>
    <dxf>
      <fill>
        <patternFill>
          <bgColor rgb="FFF5B1E8"/>
        </patternFill>
      </fill>
    </dxf>
    <dxf>
      <fill>
        <patternFill patternType="none">
          <bgColor auto="1"/>
        </patternFill>
      </fill>
      <border>
        <bottom style="thin">
          <color theme="0" tint="-0.14996795556505021"/>
        </bottom>
        <vertical/>
        <horizontal/>
      </border>
    </dxf>
    <dxf>
      <border>
        <top style="thin">
          <color rgb="FF003878"/>
        </top>
        <vertical/>
        <horizontal/>
      </border>
    </dxf>
    <dxf>
      <fill>
        <patternFill>
          <bgColor theme="5" tint="0.59996337778862885"/>
        </patternFill>
      </fill>
    </dxf>
    <dxf>
      <fill>
        <patternFill>
          <bgColor rgb="FFF5B1E8"/>
        </patternFill>
      </fill>
    </dxf>
    <dxf>
      <fill>
        <patternFill>
          <bgColor theme="0"/>
        </patternFill>
      </fill>
      <border>
        <bottom style="thin">
          <color theme="0" tint="-0.14996795556505021"/>
        </bottom>
      </border>
    </dxf>
    <dxf>
      <fill>
        <patternFill>
          <bgColor theme="5" tint="0.59996337778862885"/>
        </patternFill>
      </fill>
    </dxf>
    <dxf>
      <fill>
        <patternFill>
          <bgColor rgb="FFF5B1E8"/>
        </patternFill>
      </fill>
    </dxf>
    <dxf>
      <fill>
        <patternFill patternType="none">
          <bgColor auto="1"/>
        </patternFill>
      </fill>
      <border>
        <bottom style="thin">
          <color theme="0" tint="-0.14996795556505021"/>
        </bottom>
        <vertical/>
        <horizontal/>
      </border>
    </dxf>
    <dxf>
      <border>
        <top style="thin">
          <color rgb="FF003878"/>
        </top>
        <vertical/>
        <horizontal/>
      </border>
    </dxf>
    <dxf>
      <fill>
        <patternFill>
          <bgColor theme="5" tint="0.59996337778862885"/>
        </patternFill>
      </fill>
    </dxf>
    <dxf>
      <fill>
        <patternFill>
          <bgColor rgb="FFF5B1E8"/>
        </patternFill>
      </fill>
    </dxf>
    <dxf>
      <fill>
        <patternFill>
          <bgColor theme="0"/>
        </patternFill>
      </fill>
      <border>
        <bottom style="thin">
          <color theme="0" tint="-0.14996795556505021"/>
        </bottom>
      </border>
    </dxf>
    <dxf>
      <fill>
        <patternFill>
          <bgColor theme="5" tint="0.59996337778862885"/>
        </patternFill>
      </fill>
    </dxf>
    <dxf>
      <fill>
        <patternFill>
          <bgColor rgb="FFF5B1E8"/>
        </patternFill>
      </fill>
    </dxf>
    <dxf>
      <fill>
        <patternFill patternType="none">
          <bgColor auto="1"/>
        </patternFill>
      </fill>
      <border>
        <bottom style="thin">
          <color theme="0" tint="-0.14996795556505021"/>
        </bottom>
        <vertical/>
        <horizontal/>
      </border>
    </dxf>
    <dxf>
      <border>
        <top style="thin">
          <color rgb="FF003878"/>
        </top>
        <vertical/>
        <horizontal/>
      </border>
    </dxf>
    <dxf>
      <fill>
        <patternFill>
          <bgColor theme="5" tint="0.59996337778862885"/>
        </patternFill>
      </fill>
    </dxf>
    <dxf>
      <fill>
        <patternFill>
          <bgColor rgb="FFF5B1E8"/>
        </patternFill>
      </fill>
    </dxf>
    <dxf>
      <fill>
        <patternFill>
          <bgColor theme="0"/>
        </patternFill>
      </fill>
      <border>
        <bottom style="thin">
          <color theme="0" tint="-0.14996795556505021"/>
        </bottom>
      </border>
    </dxf>
    <dxf>
      <fill>
        <patternFill>
          <bgColor theme="5" tint="0.59996337778862885"/>
        </patternFill>
      </fill>
    </dxf>
    <dxf>
      <fill>
        <patternFill>
          <bgColor rgb="FFF5B1E8"/>
        </patternFill>
      </fill>
    </dxf>
    <dxf>
      <fill>
        <patternFill patternType="none">
          <bgColor auto="1"/>
        </patternFill>
      </fill>
      <border>
        <bottom style="thin">
          <color theme="0" tint="-0.14996795556505021"/>
        </bottom>
        <vertical/>
        <horizontal/>
      </border>
    </dxf>
    <dxf>
      <border>
        <top style="thin">
          <color rgb="FF003878"/>
        </top>
        <vertical/>
        <horizontal/>
      </border>
    </dxf>
    <dxf>
      <fill>
        <patternFill>
          <bgColor theme="5" tint="0.59996337778862885"/>
        </patternFill>
      </fill>
    </dxf>
    <dxf>
      <fill>
        <patternFill>
          <bgColor rgb="FFF5B1E8"/>
        </patternFill>
      </fill>
    </dxf>
    <dxf>
      <fill>
        <patternFill>
          <bgColor theme="0"/>
        </patternFill>
      </fill>
      <border>
        <bottom style="thin">
          <color theme="0" tint="-0.14996795556505021"/>
        </bottom>
      </border>
    </dxf>
    <dxf>
      <fill>
        <patternFill>
          <bgColor theme="5" tint="0.59996337778862885"/>
        </patternFill>
      </fill>
    </dxf>
    <dxf>
      <fill>
        <patternFill>
          <bgColor rgb="FFF5B1E8"/>
        </patternFill>
      </fill>
    </dxf>
    <dxf>
      <fill>
        <patternFill patternType="none">
          <bgColor auto="1"/>
        </patternFill>
      </fill>
      <border>
        <bottom style="thin">
          <color theme="0" tint="-0.14996795556505021"/>
        </bottom>
        <vertical/>
        <horizontal/>
      </border>
    </dxf>
    <dxf>
      <border>
        <top style="thin">
          <color rgb="FF003878"/>
        </top>
        <vertical/>
        <horizontal/>
      </border>
    </dxf>
    <dxf>
      <fill>
        <patternFill>
          <bgColor theme="5" tint="0.59996337778862885"/>
        </patternFill>
      </fill>
    </dxf>
    <dxf>
      <fill>
        <patternFill>
          <bgColor rgb="FFF5B1E8"/>
        </patternFill>
      </fill>
    </dxf>
    <dxf>
      <fill>
        <patternFill>
          <bgColor theme="0"/>
        </patternFill>
      </fill>
      <border>
        <bottom style="thin">
          <color theme="0" tint="-0.14996795556505021"/>
        </bottom>
      </border>
    </dxf>
    <dxf>
      <fill>
        <patternFill>
          <bgColor theme="5" tint="0.59996337778862885"/>
        </patternFill>
      </fill>
    </dxf>
    <dxf>
      <fill>
        <patternFill>
          <bgColor rgb="FFF5B1E8"/>
        </patternFill>
      </fill>
    </dxf>
    <dxf>
      <fill>
        <patternFill patternType="none">
          <bgColor auto="1"/>
        </patternFill>
      </fill>
      <border>
        <bottom style="thin">
          <color theme="0" tint="-0.14996795556505021"/>
        </bottom>
        <vertical/>
        <horizontal/>
      </border>
    </dxf>
    <dxf>
      <border>
        <top style="thin">
          <color rgb="FF003878"/>
        </top>
        <vertical/>
        <horizontal/>
      </border>
    </dxf>
    <dxf>
      <fill>
        <patternFill>
          <bgColor theme="5" tint="0.59996337778862885"/>
        </patternFill>
      </fill>
    </dxf>
    <dxf>
      <fill>
        <patternFill>
          <bgColor rgb="FFF5B1E8"/>
        </patternFill>
      </fill>
    </dxf>
    <dxf>
      <fill>
        <patternFill>
          <bgColor theme="0"/>
        </patternFill>
      </fill>
      <border>
        <bottom style="thin">
          <color theme="0" tint="-0.14996795556505021"/>
        </bottom>
      </border>
    </dxf>
    <dxf>
      <fill>
        <patternFill>
          <bgColor theme="5" tint="0.59996337778862885"/>
        </patternFill>
      </fill>
    </dxf>
    <dxf>
      <fill>
        <patternFill>
          <bgColor rgb="FFF5B1E8"/>
        </patternFill>
      </fill>
    </dxf>
    <dxf>
      <fill>
        <patternFill patternType="none">
          <bgColor auto="1"/>
        </patternFill>
      </fill>
      <border>
        <bottom style="thin">
          <color theme="0" tint="-0.14996795556505021"/>
        </bottom>
        <vertical/>
        <horizontal/>
      </border>
    </dxf>
    <dxf>
      <border>
        <top style="thin">
          <color rgb="FF003878"/>
        </top>
        <vertical/>
        <horizontal/>
      </border>
    </dxf>
    <dxf>
      <fill>
        <patternFill>
          <bgColor theme="5" tint="0.59996337778862885"/>
        </patternFill>
      </fill>
    </dxf>
    <dxf>
      <fill>
        <patternFill>
          <bgColor rgb="FFF5B1E8"/>
        </patternFill>
      </fill>
    </dxf>
    <dxf>
      <fill>
        <patternFill>
          <bgColor theme="0"/>
        </patternFill>
      </fill>
      <border>
        <bottom style="thin">
          <color theme="0" tint="-0.14996795556505021"/>
        </bottom>
      </border>
    </dxf>
    <dxf>
      <fill>
        <patternFill>
          <bgColor theme="5" tint="0.59996337778862885"/>
        </patternFill>
      </fill>
    </dxf>
    <dxf>
      <fill>
        <patternFill>
          <bgColor rgb="FFF5B1E8"/>
        </patternFill>
      </fill>
    </dxf>
    <dxf>
      <fill>
        <patternFill patternType="none">
          <bgColor auto="1"/>
        </patternFill>
      </fill>
      <border>
        <bottom style="thin">
          <color theme="0" tint="-0.14996795556505021"/>
        </bottom>
        <vertical/>
        <horizontal/>
      </border>
    </dxf>
    <dxf>
      <border>
        <top style="thin">
          <color rgb="FF003878"/>
        </top>
        <vertical/>
        <horizontal/>
      </border>
    </dxf>
    <dxf>
      <fill>
        <patternFill>
          <bgColor theme="5" tint="0.59996337778862885"/>
        </patternFill>
      </fill>
    </dxf>
    <dxf>
      <fill>
        <patternFill>
          <bgColor rgb="FFF5B1E8"/>
        </patternFill>
      </fill>
    </dxf>
    <dxf>
      <fill>
        <patternFill>
          <bgColor theme="0"/>
        </patternFill>
      </fill>
      <border>
        <bottom style="thin">
          <color theme="0" tint="-0.14996795556505021"/>
        </bottom>
      </border>
    </dxf>
    <dxf>
      <fill>
        <patternFill>
          <bgColor theme="5" tint="0.59996337778862885"/>
        </patternFill>
      </fill>
    </dxf>
    <dxf>
      <fill>
        <patternFill>
          <bgColor rgb="FFF5B1E8"/>
        </patternFill>
      </fill>
    </dxf>
    <dxf>
      <fill>
        <patternFill patternType="none">
          <bgColor auto="1"/>
        </patternFill>
      </fill>
      <border>
        <bottom style="thin">
          <color theme="0" tint="-0.14996795556505021"/>
        </bottom>
        <vertical/>
        <horizontal/>
      </border>
    </dxf>
    <dxf>
      <border>
        <top style="thin">
          <color rgb="FF003878"/>
        </top>
        <vertical/>
        <horizontal/>
      </border>
    </dxf>
    <dxf>
      <fill>
        <patternFill>
          <bgColor theme="5" tint="0.59996337778862885"/>
        </patternFill>
      </fill>
    </dxf>
    <dxf>
      <fill>
        <patternFill>
          <bgColor rgb="FFF5B1E8"/>
        </patternFill>
      </fill>
    </dxf>
    <dxf>
      <fill>
        <patternFill>
          <bgColor theme="0"/>
        </patternFill>
      </fill>
      <border>
        <bottom style="thin">
          <color theme="0" tint="-0.14996795556505021"/>
        </bottom>
      </border>
    </dxf>
    <dxf>
      <fill>
        <patternFill>
          <bgColor theme="5" tint="0.59996337778862885"/>
        </patternFill>
      </fill>
    </dxf>
    <dxf>
      <fill>
        <patternFill>
          <bgColor rgb="FFF5B1E8"/>
        </patternFill>
      </fill>
    </dxf>
    <dxf>
      <fill>
        <patternFill patternType="none">
          <bgColor auto="1"/>
        </patternFill>
      </fill>
      <border>
        <bottom style="thin">
          <color theme="0" tint="-0.14996795556505021"/>
        </bottom>
        <vertical/>
        <horizontal/>
      </border>
    </dxf>
    <dxf>
      <border>
        <top style="thin">
          <color rgb="FF003878"/>
        </top>
        <vertical/>
        <horizontal/>
      </border>
    </dxf>
    <dxf>
      <fill>
        <patternFill>
          <bgColor theme="5" tint="0.59996337778862885"/>
        </patternFill>
      </fill>
    </dxf>
    <dxf>
      <fill>
        <patternFill>
          <bgColor rgb="FFF5B1E8"/>
        </patternFill>
      </fill>
    </dxf>
    <dxf>
      <fill>
        <patternFill>
          <bgColor theme="0"/>
        </patternFill>
      </fill>
      <border>
        <bottom style="thin">
          <color theme="0" tint="-0.14996795556505021"/>
        </bottom>
      </border>
    </dxf>
    <dxf>
      <fill>
        <patternFill>
          <bgColor theme="5" tint="0.59996337778862885"/>
        </patternFill>
      </fill>
    </dxf>
    <dxf>
      <fill>
        <patternFill>
          <bgColor rgb="FFF5B1E8"/>
        </patternFill>
      </fill>
    </dxf>
    <dxf>
      <fill>
        <patternFill patternType="none">
          <bgColor auto="1"/>
        </patternFill>
      </fill>
      <border>
        <bottom style="thin">
          <color theme="0" tint="-0.14996795556505021"/>
        </bottom>
        <vertical/>
        <horizontal/>
      </border>
    </dxf>
    <dxf>
      <border>
        <top style="thin">
          <color rgb="FF003878"/>
        </top>
        <vertical/>
        <horizontal/>
      </border>
    </dxf>
    <dxf>
      <fill>
        <patternFill>
          <bgColor theme="5" tint="0.59996337778862885"/>
        </patternFill>
      </fill>
    </dxf>
    <dxf>
      <fill>
        <patternFill>
          <bgColor rgb="FFF4B2E3"/>
        </patternFill>
      </fill>
    </dxf>
    <dxf>
      <fill>
        <patternFill>
          <bgColor rgb="FFF5B1E8"/>
        </patternFill>
      </fill>
    </dxf>
    <dxf>
      <fill>
        <patternFill>
          <bgColor rgb="FFF6B0EC"/>
        </patternFill>
      </fill>
    </dxf>
  </dxfs>
  <tableStyles count="0" defaultTableStyle="TableStyleMedium2" defaultPivotStyle="PivotStyleLight16"/>
  <colors>
    <mruColors>
      <color rgb="FFF5B1E8"/>
      <color rgb="FFF4B2E3"/>
      <color rgb="FFF6B0EC"/>
      <color rgb="FFFAACF1"/>
      <color rgb="FFF9ADEB"/>
      <color rgb="FF0038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1405890</xdr:colOff>
      <xdr:row>0</xdr:row>
      <xdr:rowOff>514350</xdr:rowOff>
    </xdr:to>
    <xdr:pic>
      <xdr:nvPicPr>
        <xdr:cNvPr id="22" name="Picture 21" descr="Ferðamálastofa auglýsir starf án staðsetningar - frestur rennur út 5.mars |  SSNE.is">
          <a:extLst>
            <a:ext uri="{FF2B5EF4-FFF2-40B4-BE49-F238E27FC236}">
              <a16:creationId xmlns:a16="http://schemas.microsoft.com/office/drawing/2014/main" id="{4BC07C07-EEEC-4E53-8E5F-4B5367471DA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1409700</xdr:colOff>
      <xdr:row>0</xdr:row>
      <xdr:rowOff>514350</xdr:rowOff>
    </xdr:to>
    <xdr:pic>
      <xdr:nvPicPr>
        <xdr:cNvPr id="2" name="Picture 1" descr="Ferðamálastofa auglýsir starf án staðsetningar - frestur rennur út 5.mars |  SSNE.is">
          <a:extLst>
            <a:ext uri="{FF2B5EF4-FFF2-40B4-BE49-F238E27FC236}">
              <a16:creationId xmlns:a16="http://schemas.microsoft.com/office/drawing/2014/main" id="{D6CB9F5F-C854-4F4C-AE3C-8CA19CB500B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1409700</xdr:colOff>
      <xdr:row>0</xdr:row>
      <xdr:rowOff>510540</xdr:rowOff>
    </xdr:to>
    <xdr:pic>
      <xdr:nvPicPr>
        <xdr:cNvPr id="2" name="Picture 1" descr="Ferðamálastofa auglýsir starf án staðsetningar - frestur rennur út 5.mars |  SSNE.is">
          <a:extLst>
            <a:ext uri="{FF2B5EF4-FFF2-40B4-BE49-F238E27FC236}">
              <a16:creationId xmlns:a16="http://schemas.microsoft.com/office/drawing/2014/main" id="{D2E5B0FE-8B94-43A0-BC18-D2536BC5C61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1409700</xdr:colOff>
      <xdr:row>0</xdr:row>
      <xdr:rowOff>514350</xdr:rowOff>
    </xdr:to>
    <xdr:pic>
      <xdr:nvPicPr>
        <xdr:cNvPr id="2" name="Picture 1" descr="Ferðamálastofa auglýsir starf án staðsetningar - frestur rennur út 5.mars |  SSNE.is">
          <a:extLst>
            <a:ext uri="{FF2B5EF4-FFF2-40B4-BE49-F238E27FC236}">
              <a16:creationId xmlns:a16="http://schemas.microsoft.com/office/drawing/2014/main" id="{7E503485-2C4E-49A7-8CC9-90856BC9373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1409700</xdr:colOff>
      <xdr:row>0</xdr:row>
      <xdr:rowOff>510540</xdr:rowOff>
    </xdr:to>
    <xdr:pic>
      <xdr:nvPicPr>
        <xdr:cNvPr id="2" name="Picture 1" descr="Ferðamálastofa auglýsir starf án staðsetningar - frestur rennur út 5.mars |  SSNE.is">
          <a:extLst>
            <a:ext uri="{FF2B5EF4-FFF2-40B4-BE49-F238E27FC236}">
              <a16:creationId xmlns:a16="http://schemas.microsoft.com/office/drawing/2014/main" id="{CD64A767-E3E9-4778-9362-44522D6241E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1409700</xdr:colOff>
      <xdr:row>0</xdr:row>
      <xdr:rowOff>510540</xdr:rowOff>
    </xdr:to>
    <xdr:pic>
      <xdr:nvPicPr>
        <xdr:cNvPr id="2" name="Picture 1" descr="Ferðamálastofa auglýsir starf án staðsetningar - frestur rennur út 5.mars |  SSNE.is">
          <a:extLst>
            <a:ext uri="{FF2B5EF4-FFF2-40B4-BE49-F238E27FC236}">
              <a16:creationId xmlns:a16="http://schemas.microsoft.com/office/drawing/2014/main" id="{4BAAEA8A-D199-42BE-8CDE-EF8D9AD0810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1430655</xdr:colOff>
      <xdr:row>0</xdr:row>
      <xdr:rowOff>514350</xdr:rowOff>
    </xdr:to>
    <xdr:pic>
      <xdr:nvPicPr>
        <xdr:cNvPr id="2" name="Picture 1" descr="Ferðamálastofa auglýsir starf án staðsetningar - frestur rennur út 5.mars |  SSNE.is">
          <a:extLst>
            <a:ext uri="{FF2B5EF4-FFF2-40B4-BE49-F238E27FC236}">
              <a16:creationId xmlns:a16="http://schemas.microsoft.com/office/drawing/2014/main" id="{6E0FA5B2-73CF-406E-9E2D-019BB09D903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1409700</xdr:colOff>
      <xdr:row>0</xdr:row>
      <xdr:rowOff>510540</xdr:rowOff>
    </xdr:to>
    <xdr:pic>
      <xdr:nvPicPr>
        <xdr:cNvPr id="2" name="Picture 1" descr="Ferðamálastofa auglýsir starf án staðsetningar - frestur rennur út 5.mars |  SSNE.is">
          <a:extLst>
            <a:ext uri="{FF2B5EF4-FFF2-40B4-BE49-F238E27FC236}">
              <a16:creationId xmlns:a16="http://schemas.microsoft.com/office/drawing/2014/main" id="{C7DABB1A-2426-480B-AF3E-9F6B4731A04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1409700</xdr:colOff>
      <xdr:row>0</xdr:row>
      <xdr:rowOff>510540</xdr:rowOff>
    </xdr:to>
    <xdr:pic>
      <xdr:nvPicPr>
        <xdr:cNvPr id="2" name="Picture 1" descr="Ferðamálastofa auglýsir starf án staðsetningar - frestur rennur út 5.mars |  SSNE.is">
          <a:extLst>
            <a:ext uri="{FF2B5EF4-FFF2-40B4-BE49-F238E27FC236}">
              <a16:creationId xmlns:a16="http://schemas.microsoft.com/office/drawing/2014/main" id="{215B22C4-E5D7-4B08-A99C-F1DB1D3B622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1409700</xdr:colOff>
      <xdr:row>0</xdr:row>
      <xdr:rowOff>510540</xdr:rowOff>
    </xdr:to>
    <xdr:pic>
      <xdr:nvPicPr>
        <xdr:cNvPr id="2" name="Picture 1" descr="Ferðamálastofa auglýsir starf án staðsetningar - frestur rennur út 5.mars |  SSNE.is">
          <a:extLst>
            <a:ext uri="{FF2B5EF4-FFF2-40B4-BE49-F238E27FC236}">
              <a16:creationId xmlns:a16="http://schemas.microsoft.com/office/drawing/2014/main" id="{81F5B8E0-C388-4406-9008-1DF6E4CAEA7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1409700</xdr:colOff>
      <xdr:row>0</xdr:row>
      <xdr:rowOff>510540</xdr:rowOff>
    </xdr:to>
    <xdr:pic>
      <xdr:nvPicPr>
        <xdr:cNvPr id="2" name="Picture 1" descr="Ferðamálastofa auglýsir starf án staðsetningar - frestur rennur út 5.mars |  SSNE.is">
          <a:extLst>
            <a:ext uri="{FF2B5EF4-FFF2-40B4-BE49-F238E27FC236}">
              <a16:creationId xmlns:a16="http://schemas.microsoft.com/office/drawing/2014/main" id="{A9D8DC85-134C-4311-BF2C-217C0CCEE3E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1409700</xdr:colOff>
      <xdr:row>0</xdr:row>
      <xdr:rowOff>514350</xdr:rowOff>
    </xdr:to>
    <xdr:pic>
      <xdr:nvPicPr>
        <xdr:cNvPr id="2" name="Picture 1" descr="Ferðamálastofa auglýsir starf án staðsetningar - frestur rennur út 5.mars |  SSNE.is">
          <a:extLst>
            <a:ext uri="{FF2B5EF4-FFF2-40B4-BE49-F238E27FC236}">
              <a16:creationId xmlns:a16="http://schemas.microsoft.com/office/drawing/2014/main" id="{3528B0F8-AE51-4C1E-9108-9E34182CDA9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1409700</xdr:colOff>
      <xdr:row>0</xdr:row>
      <xdr:rowOff>514350</xdr:rowOff>
    </xdr:to>
    <xdr:pic>
      <xdr:nvPicPr>
        <xdr:cNvPr id="2" name="Picture 1" descr="Ferðamálastofa auglýsir starf án staðsetningar - frestur rennur út 5.mars |  SSNE.is">
          <a:extLst>
            <a:ext uri="{FF2B5EF4-FFF2-40B4-BE49-F238E27FC236}">
              <a16:creationId xmlns:a16="http://schemas.microsoft.com/office/drawing/2014/main" id="{A6138FE2-C652-4936-93D3-708A3DFFD79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1409700</xdr:colOff>
      <xdr:row>0</xdr:row>
      <xdr:rowOff>510540</xdr:rowOff>
    </xdr:to>
    <xdr:pic>
      <xdr:nvPicPr>
        <xdr:cNvPr id="2" name="Picture 1" descr="Ferðamálastofa auglýsir starf án staðsetningar - frestur rennur út 5.mars |  SSNE.is">
          <a:extLst>
            <a:ext uri="{FF2B5EF4-FFF2-40B4-BE49-F238E27FC236}">
              <a16:creationId xmlns:a16="http://schemas.microsoft.com/office/drawing/2014/main" id="{6959A3E8-FF34-4D17-B909-E71B6A4E365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40" t="19615" r="3324" b="14171"/>
        <a:stretch/>
      </xdr:blipFill>
      <xdr:spPr bwMode="auto">
        <a:xfrm>
          <a:off x="0" y="0"/>
          <a:ext cx="1790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ð1"/>
  <dimension ref="B1:H26"/>
  <sheetViews>
    <sheetView showGridLines="0" tabSelected="1" zoomScale="112" zoomScaleNormal="112" workbookViewId="0">
      <pane ySplit="1" topLeftCell="A2" activePane="bottomLeft" state="frozen"/>
      <selection pane="bottomLeft" activeCell="D14" sqref="D14"/>
    </sheetView>
  </sheetViews>
  <sheetFormatPr defaultColWidth="9.109375" defaultRowHeight="13.2" x14ac:dyDescent="0.25"/>
  <cols>
    <col min="1" max="1" width="5.6640625" style="37" customWidth="1"/>
    <col min="2" max="2" width="27.88671875" style="37" customWidth="1"/>
    <col min="3" max="3" width="16.44140625" style="37" customWidth="1"/>
    <col min="4" max="4" width="40.6640625" style="37" customWidth="1"/>
    <col min="5" max="5" width="18.5546875" style="37" customWidth="1"/>
    <col min="6" max="6" width="23.109375" style="37" customWidth="1"/>
    <col min="7" max="16384" width="9.109375" style="37"/>
  </cols>
  <sheetData>
    <row r="1" spans="2:8" s="43" customFormat="1" ht="42" customHeight="1" thickBot="1" x14ac:dyDescent="0.3"/>
    <row r="2" spans="2:8" ht="16.2" thickTop="1" x14ac:dyDescent="0.3">
      <c r="D2" s="189" t="s">
        <v>176</v>
      </c>
    </row>
    <row r="3" spans="2:8" ht="15.6" x14ac:dyDescent="0.3">
      <c r="B3" s="196" t="s">
        <v>83</v>
      </c>
      <c r="C3" s="196"/>
      <c r="D3" s="196"/>
      <c r="E3" s="196"/>
      <c r="F3" s="196"/>
      <c r="G3" s="38"/>
      <c r="H3" s="170" t="s">
        <v>124</v>
      </c>
    </row>
    <row r="4" spans="2:8" ht="15.6" x14ac:dyDescent="0.3">
      <c r="B4" s="196" t="str">
        <f>+B14&amp;" - "&amp;C14</f>
        <v xml:space="preserve">Áætlun - </v>
      </c>
      <c r="C4" s="196"/>
      <c r="D4" s="196"/>
      <c r="E4" s="196"/>
      <c r="F4" s="196"/>
      <c r="G4" s="38"/>
    </row>
    <row r="5" spans="2:8" x14ac:dyDescent="0.25">
      <c r="B5" s="38"/>
      <c r="C5" s="38"/>
      <c r="D5" s="38"/>
      <c r="E5" s="38"/>
      <c r="F5" s="38"/>
      <c r="G5" s="38"/>
    </row>
    <row r="6" spans="2:8" ht="19.5" customHeight="1" x14ac:dyDescent="0.25">
      <c r="B6" s="197" t="s">
        <v>82</v>
      </c>
      <c r="C6" s="198"/>
      <c r="D6" s="198"/>
      <c r="E6" s="198"/>
      <c r="F6" s="199"/>
      <c r="G6" s="38"/>
    </row>
    <row r="7" spans="2:8" x14ac:dyDescent="0.25">
      <c r="B7" s="115" t="s">
        <v>140</v>
      </c>
      <c r="C7" s="113"/>
      <c r="D7" s="113"/>
      <c r="E7" s="113"/>
      <c r="F7" s="114"/>
    </row>
    <row r="8" spans="2:8" ht="27.75" customHeight="1" thickBot="1" x14ac:dyDescent="0.3">
      <c r="B8" s="200" t="s">
        <v>141</v>
      </c>
      <c r="C8" s="201"/>
      <c r="D8" s="201"/>
      <c r="E8" s="201"/>
      <c r="F8" s="202"/>
    </row>
    <row r="9" spans="2:8" ht="25.5" customHeight="1" thickBot="1" x14ac:dyDescent="0.3">
      <c r="B9" s="203" t="s">
        <v>142</v>
      </c>
      <c r="C9" s="204"/>
      <c r="D9" s="204"/>
      <c r="E9" s="204"/>
      <c r="F9" s="205"/>
      <c r="G9" s="38"/>
    </row>
    <row r="10" spans="2:8" x14ac:dyDescent="0.25">
      <c r="B10" s="38"/>
      <c r="C10" s="38"/>
      <c r="D10" s="38"/>
      <c r="E10" s="38"/>
      <c r="F10" s="38"/>
      <c r="G10" s="38"/>
    </row>
    <row r="11" spans="2:8" ht="19.5" customHeight="1" x14ac:dyDescent="0.25">
      <c r="B11" s="197" t="s">
        <v>145</v>
      </c>
      <c r="C11" s="198"/>
      <c r="D11" s="198"/>
      <c r="E11" s="198"/>
      <c r="F11" s="199"/>
      <c r="G11" s="38"/>
    </row>
    <row r="12" spans="2:8" x14ac:dyDescent="0.25">
      <c r="B12" s="46" t="s">
        <v>79</v>
      </c>
      <c r="C12" s="47" t="s">
        <v>80</v>
      </c>
      <c r="D12" s="46" t="s">
        <v>144</v>
      </c>
      <c r="E12" s="42" t="s">
        <v>103</v>
      </c>
      <c r="F12" s="45" t="s">
        <v>81</v>
      </c>
      <c r="G12" s="38"/>
    </row>
    <row r="13" spans="2:8" x14ac:dyDescent="0.25">
      <c r="B13" s="46" t="s">
        <v>69</v>
      </c>
      <c r="C13" s="47" t="s">
        <v>70</v>
      </c>
      <c r="D13" s="46" t="s">
        <v>143</v>
      </c>
      <c r="E13" s="42" t="s">
        <v>72</v>
      </c>
      <c r="F13" s="45" t="s">
        <v>97</v>
      </c>
      <c r="G13" s="38"/>
    </row>
    <row r="14" spans="2:8" ht="13.8" thickBot="1" x14ac:dyDescent="0.3">
      <c r="B14" s="116" t="s">
        <v>98</v>
      </c>
      <c r="C14" s="188"/>
      <c r="D14" s="48"/>
      <c r="E14" s="39"/>
      <c r="F14" s="180"/>
      <c r="G14" s="38"/>
    </row>
    <row r="15" spans="2:8" x14ac:dyDescent="0.25">
      <c r="B15" s="38"/>
      <c r="C15" s="38"/>
      <c r="D15" s="38"/>
      <c r="E15" s="38"/>
      <c r="F15" s="38"/>
      <c r="G15" s="38"/>
    </row>
    <row r="16" spans="2:8" ht="19.5" customHeight="1" x14ac:dyDescent="0.25">
      <c r="B16" s="197" t="s">
        <v>126</v>
      </c>
      <c r="C16" s="198"/>
      <c r="D16" s="198"/>
      <c r="E16" s="198"/>
      <c r="F16" s="199"/>
      <c r="G16" s="38"/>
    </row>
    <row r="17" spans="2:7" x14ac:dyDescent="0.25">
      <c r="B17" s="171" t="s">
        <v>146</v>
      </c>
      <c r="C17" s="172"/>
      <c r="D17" s="172"/>
      <c r="E17" s="172"/>
      <c r="F17" s="173"/>
      <c r="G17" s="51" t="s">
        <v>168</v>
      </c>
    </row>
    <row r="18" spans="2:7" x14ac:dyDescent="0.25">
      <c r="B18" s="174"/>
      <c r="C18" s="37" t="s">
        <v>127</v>
      </c>
      <c r="F18" s="175"/>
      <c r="G18" s="72" t="str">
        <f>IF(AND(OR($D$14&lt;&gt;"",$E$14&lt;&gt;"",$F$14&lt;&gt;""),AND($B$18="",$B$19="")),"Vinsamlegast fyllið út í annað hvort ferðir innanlands, erlendis eða bæði","")</f>
        <v/>
      </c>
    </row>
    <row r="19" spans="2:7" x14ac:dyDescent="0.25">
      <c r="B19" s="176"/>
      <c r="C19" s="37" t="s">
        <v>128</v>
      </c>
      <c r="F19" s="175"/>
      <c r="G19" s="72" t="str">
        <f>IF(AND(OR($D$14&lt;&gt;"",$E$14&lt;&gt;"",$F$14&lt;&gt;""),AND($B$18="",$B$19="")),"Vinsamlegast fyllið út í annað hvort ferðir innanlands, erlendis eða bæði","")</f>
        <v/>
      </c>
    </row>
    <row r="20" spans="2:7" ht="25.5" customHeight="1" x14ac:dyDescent="0.25">
      <c r="B20" s="206" t="s">
        <v>147</v>
      </c>
      <c r="C20" s="207"/>
      <c r="D20" s="207"/>
      <c r="E20" s="207"/>
      <c r="F20" s="208"/>
      <c r="G20" s="38"/>
    </row>
    <row r="21" spans="2:7" x14ac:dyDescent="0.25">
      <c r="B21" s="176"/>
      <c r="C21" s="37" t="s">
        <v>129</v>
      </c>
      <c r="F21" s="175"/>
      <c r="G21" s="72" t="str">
        <f>IF(AND(COUNTA($B$21:$B$23)&gt;1,$B21&lt;&gt;""),"Vinsamlegast fyllið aðeins út í einn af reitunum um árstíðartengda starfsemi leyfishafa",
IF(AND(OR($D$14&lt;&gt;"",$E$14&lt;&gt;"",$F$14&lt;&gt;""),AND($B$21="",$B$22="",$B$23="")),"Vinsamlegast fyllið út í einn af bleiku reitunum um árstíðartengda starfsemi leyfishafa",""))</f>
        <v/>
      </c>
    </row>
    <row r="22" spans="2:7" x14ac:dyDescent="0.25">
      <c r="B22" s="176"/>
      <c r="C22" s="37" t="s">
        <v>148</v>
      </c>
      <c r="F22" s="175"/>
      <c r="G22" s="72" t="str">
        <f>IF(AND(COUNTA($B$21:$B$23)&gt;1,$B22&lt;&gt;""),"Vinsamlegast fyllið aðeins út í einn af reitunum um árstíðartengda starfsemi leyfishafa",
IF(AND(OR($D$14&lt;&gt;"",$E$14&lt;&gt;"",$F$14&lt;&gt;""),AND($B$21="",$B$22="",$B$23="")),"Vinsamlegast fyllið út í einn af bleiku reitunum um árstíðartengda starfsemi leyfishafa",""))</f>
        <v/>
      </c>
    </row>
    <row r="23" spans="2:7" ht="13.8" thickBot="1" x14ac:dyDescent="0.3">
      <c r="B23" s="177"/>
      <c r="C23" s="178" t="s">
        <v>149</v>
      </c>
      <c r="D23" s="178"/>
      <c r="E23" s="178"/>
      <c r="F23" s="179"/>
      <c r="G23" s="72" t="str">
        <f>IF(AND(COUNTA($B$21:$B$23)&gt;1,$B23&lt;&gt;""),"Vinsamlegast fyllið aðeins út í einn af reitunum um árstíðartengda starfsemi leyfishafa",
IF(AND(OR($D$14&lt;&gt;"",$E$14&lt;&gt;"",$F$14&lt;&gt;""),AND($B$21="",$B$22="",$B$23="")),"Vinsamlegast fyllið út í einn af bleiku reitunum um árstíðartengda starfsemi leyfishafa",""))</f>
        <v/>
      </c>
    </row>
    <row r="24" spans="2:7" x14ac:dyDescent="0.25">
      <c r="B24" s="38"/>
      <c r="C24" s="38"/>
      <c r="D24" s="38"/>
      <c r="E24" s="38"/>
      <c r="F24" s="38"/>
      <c r="G24" s="38"/>
    </row>
    <row r="25" spans="2:7" ht="111.75" customHeight="1" x14ac:dyDescent="0.25">
      <c r="B25" s="193" t="s">
        <v>171</v>
      </c>
      <c r="C25" s="194"/>
      <c r="D25" s="194"/>
      <c r="E25" s="194"/>
      <c r="F25" s="194"/>
      <c r="G25" s="44"/>
    </row>
    <row r="26" spans="2:7" ht="211.5" customHeight="1" x14ac:dyDescent="0.25">
      <c r="B26" s="195" t="s">
        <v>150</v>
      </c>
      <c r="C26" s="195"/>
      <c r="D26" s="195"/>
      <c r="E26" s="195"/>
      <c r="F26" s="195"/>
    </row>
  </sheetData>
  <sheetProtection algorithmName="SHA-512" hashValue="v/lN6or94l6LiVZbv/5i0U4aeics4R0MtlGjGSqA0gd5zbV/TxP86NYU0tlJkXK7mN689TiFuAMTeHqYs0Zfqg==" saltValue="etju12HovsHv2lHCtaqk0Q==" spinCount="100000" sheet="1" objects="1" scenarios="1"/>
  <mergeCells count="10">
    <mergeCell ref="B25:F25"/>
    <mergeCell ref="B26:F26"/>
    <mergeCell ref="B3:F3"/>
    <mergeCell ref="B4:F4"/>
    <mergeCell ref="B11:F11"/>
    <mergeCell ref="B6:F6"/>
    <mergeCell ref="B8:F8"/>
    <mergeCell ref="B9:F9"/>
    <mergeCell ref="B16:F16"/>
    <mergeCell ref="B20:F20"/>
  </mergeCells>
  <conditionalFormatting sqref="B18:B19">
    <cfRule type="expression" dxfId="90" priority="3">
      <formula>AND(OR($D$14&lt;&gt;"",$E$14&lt;&gt;"",$F$14&lt;&gt;""),AND($B$18="",$B$19=""))</formula>
    </cfRule>
  </conditionalFormatting>
  <conditionalFormatting sqref="B21:B23">
    <cfRule type="expression" dxfId="89" priority="1">
      <formula>AND(COUNTA($B$21:$B$23)&gt;1,$B21&lt;&gt;"")</formula>
    </cfRule>
    <cfRule type="expression" dxfId="88" priority="2">
      <formula>AND(OR($D$14&lt;&gt;"",$E$14&lt;&gt;"",$F$14&lt;&gt;""),AND($B$21="",$B$22="",$B$23=""))</formula>
    </cfRule>
  </conditionalFormatting>
  <dataValidations count="5">
    <dataValidation type="list" allowBlank="1" showDropDown="1" showInputMessage="1" showErrorMessage="1" sqref="B14" xr:uid="{2395CB13-DEB5-4BBE-B75D-61B1009B5779}">
      <formula1>"Rauntölur,Áætlun"</formula1>
    </dataValidation>
    <dataValidation type="textLength" allowBlank="1" showInputMessage="1" showErrorMessage="1" error="Ártal þarf að innihalda fjóra tölustafi" sqref="C14" xr:uid="{768D8903-4909-4EE0-949A-E78AC0215B8A}">
      <formula1>4</formula1>
      <formula2>4</formula2>
    </dataValidation>
    <dataValidation type="textLength" allowBlank="1" showInputMessage="1" showErrorMessage="1" error="Kennitala skal innihalda 10 tölustafi og vera skráð inn án bandstriks" prompt="Kennitala skal skráð inn án bandstriks" sqref="E14" xr:uid="{32A0553C-BC60-4648-93F9-2A8D52577D77}">
      <formula1>10</formula1>
      <formula2>10</formula2>
    </dataValidation>
    <dataValidation type="list" allowBlank="1" showInputMessage="1" showErrorMessage="1" error="Aðeins er hægt að setja x í þennan reit" sqref="B18:B19 B21:B23" xr:uid="{04E72B11-04FB-446F-A795-7E6B6A0133F7}">
      <formula1>"x"</formula1>
    </dataValidation>
    <dataValidation type="date" allowBlank="1" showInputMessage="1" showErrorMessage="1" error="Dagsetning skal vera skráð inn á tölulegu formi (dd/mm/yyyy)." prompt="Dagsetning skal vera skráð inn á tölulegu formi (dd/mm/yyyy)." sqref="F14" xr:uid="{42D52CBD-967E-49ED-9B0A-DE2B8B368F1F}">
      <formula1>1</formula1>
      <formula2>402133</formula2>
    </dataValidation>
  </dataValidations>
  <pageMargins left="0.70866141732283472" right="0.70866141732283472" top="0.35433070866141736" bottom="0.35433070866141736" header="0.31496062992125984" footer="0.31496062992125984"/>
  <pageSetup paperSize="9"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98FEC-4302-49AA-B66F-1D2D1DC2B9D0}">
  <sheetPr codeName="Sheet7"/>
  <dimension ref="A1:K67"/>
  <sheetViews>
    <sheetView showGridLines="0" zoomScaleNormal="100" workbookViewId="0">
      <pane ySplit="1" topLeftCell="A2" activePane="bottomLeft" state="frozen"/>
      <selection activeCell="B40" sqref="B40"/>
      <selection pane="bottomLeft" activeCell="C4" sqref="C4"/>
    </sheetView>
  </sheetViews>
  <sheetFormatPr defaultColWidth="9.109375" defaultRowHeight="13.2" x14ac:dyDescent="0.25"/>
  <cols>
    <col min="1" max="1" width="5.6640625" style="50" customWidth="1"/>
    <col min="2" max="2" width="52.33203125" style="50" customWidth="1"/>
    <col min="3" max="3" width="17.6640625" style="50" customWidth="1"/>
    <col min="4" max="4" width="19" style="50" customWidth="1"/>
    <col min="5" max="6" width="18.33203125" style="50" customWidth="1"/>
    <col min="7" max="9" width="14.44140625" style="50" customWidth="1"/>
    <col min="10" max="10" width="18.44140625" style="50" bestFit="1" customWidth="1"/>
    <col min="11" max="11" width="100.6640625" style="50" customWidth="1"/>
    <col min="12" max="16384" width="9.109375" style="50"/>
  </cols>
  <sheetData>
    <row r="1" spans="2:11" s="49" customFormat="1" ht="42" customHeight="1" thickBot="1" x14ac:dyDescent="0.3"/>
    <row r="2" spans="2:11" ht="13.8" thickTop="1" x14ac:dyDescent="0.25"/>
    <row r="3" spans="2:11" ht="12" customHeight="1" x14ac:dyDescent="0.25">
      <c r="B3" s="52" t="s">
        <v>84</v>
      </c>
      <c r="C3" s="53" t="str">
        <f>IF(Upplýsingar!$B$14&gt;0,Upplýsingar!$B$14,"")</f>
        <v>Áætlun</v>
      </c>
      <c r="D3" s="54"/>
      <c r="F3" s="40" t="s">
        <v>140</v>
      </c>
      <c r="G3" s="40"/>
      <c r="H3" s="40"/>
      <c r="I3" s="40"/>
      <c r="J3" s="66"/>
      <c r="K3" s="66"/>
    </row>
    <row r="4" spans="2:11" ht="12" customHeight="1" x14ac:dyDescent="0.3">
      <c r="B4" s="55" t="s">
        <v>85</v>
      </c>
      <c r="C4" s="56" t="str">
        <f>IF(Upplýsingar!$C$14="","",Upplýsingar!$C$14)</f>
        <v/>
      </c>
      <c r="F4" s="186" t="s">
        <v>141</v>
      </c>
      <c r="G4" s="186"/>
      <c r="H4" s="186"/>
      <c r="I4" s="186"/>
      <c r="J4" s="187"/>
      <c r="K4" s="187"/>
    </row>
    <row r="5" spans="2:11" ht="12" customHeight="1" x14ac:dyDescent="0.25">
      <c r="B5" s="55" t="s">
        <v>86</v>
      </c>
      <c r="C5" s="57" t="str">
        <f>IF(Upplýsingar!$D$14="","",Upplýsingar!$D$14)</f>
        <v/>
      </c>
      <c r="D5" s="57"/>
      <c r="E5" s="57"/>
      <c r="F5" s="41" t="s">
        <v>102</v>
      </c>
      <c r="G5" s="42"/>
      <c r="H5" s="42"/>
      <c r="I5" s="42"/>
      <c r="J5" s="61"/>
      <c r="K5" s="61"/>
    </row>
    <row r="6" spans="2:11" ht="12" customHeight="1" x14ac:dyDescent="0.25">
      <c r="B6" s="59" t="s">
        <v>104</v>
      </c>
      <c r="C6" s="60" t="str">
        <f>IF(Upplýsingar!$E$14="","",Upplýsingar!$E$14)</f>
        <v/>
      </c>
      <c r="D6" s="60"/>
      <c r="E6" s="57"/>
    </row>
    <row r="7" spans="2:11" x14ac:dyDescent="0.25">
      <c r="B7" s="67"/>
      <c r="C7" s="68"/>
      <c r="D7" s="68"/>
      <c r="E7" s="68"/>
    </row>
    <row r="8" spans="2:11" ht="19.5" customHeight="1" x14ac:dyDescent="0.25">
      <c r="B8" s="213" t="s">
        <v>162</v>
      </c>
      <c r="C8" s="214"/>
      <c r="D8" s="214"/>
      <c r="E8" s="214"/>
      <c r="F8" s="214"/>
      <c r="G8" s="214"/>
      <c r="H8" s="214"/>
      <c r="I8" s="214"/>
      <c r="J8" s="215"/>
    </row>
    <row r="9" spans="2:11" ht="39.6" x14ac:dyDescent="0.25">
      <c r="B9" s="69" t="s">
        <v>87</v>
      </c>
      <c r="C9" s="70" t="s">
        <v>172</v>
      </c>
      <c r="D9" s="70" t="s">
        <v>88</v>
      </c>
      <c r="E9" s="70" t="s">
        <v>89</v>
      </c>
      <c r="F9" s="70" t="s">
        <v>90</v>
      </c>
      <c r="G9" s="70" t="s">
        <v>91</v>
      </c>
      <c r="H9" s="70" t="s">
        <v>92</v>
      </c>
      <c r="I9" s="70" t="s">
        <v>93</v>
      </c>
      <c r="J9" s="71" t="s">
        <v>163</v>
      </c>
      <c r="K9" s="72"/>
    </row>
    <row r="10" spans="2:11" ht="39.6" x14ac:dyDescent="0.25">
      <c r="B10" s="69" t="s">
        <v>20</v>
      </c>
      <c r="C10" s="70" t="s">
        <v>18</v>
      </c>
      <c r="D10" s="70" t="s">
        <v>164</v>
      </c>
      <c r="E10" s="70" t="s">
        <v>16</v>
      </c>
      <c r="F10" s="70" t="s">
        <v>73</v>
      </c>
      <c r="G10" s="70" t="s">
        <v>0</v>
      </c>
      <c r="H10" s="70" t="s">
        <v>5</v>
      </c>
      <c r="I10" s="70" t="s">
        <v>76</v>
      </c>
      <c r="J10" s="71" t="s">
        <v>136</v>
      </c>
      <c r="K10" s="72" t="s">
        <v>168</v>
      </c>
    </row>
    <row r="11" spans="2:11" x14ac:dyDescent="0.25">
      <c r="B11" s="73"/>
      <c r="C11" s="74"/>
      <c r="D11" s="74"/>
      <c r="E11" s="75">
        <f t="shared" ref="E11:E34" si="0">D11+C11</f>
        <v>0</v>
      </c>
      <c r="F11" s="74"/>
      <c r="G11" s="74"/>
      <c r="H11" s="74"/>
      <c r="I11" s="74"/>
      <c r="J11" s="76"/>
      <c r="K11" s="51" t="str">
        <f>IF(E11=0,"",IF(AND(C11&lt;&gt;"",D11&lt;&gt;""),"Ekki er heimilt að fylla út í bæði heildarsöluverð pakkaferðar og samtengdrar ferðatilhögunar í sömu línu",IF(OR(ISBLANK(F11),ISBLANK(G11),ISBLANK(H11),ISBLANK(I11),ISBLANK(J11)),"Fylla þarf út: staðfestingargreiðslur, fjölda ferða, fjölda ferðamanna, lengd ferða og fjölda daga frá lokagreiðslu til upphafs ferðar","")))</f>
        <v/>
      </c>
    </row>
    <row r="12" spans="2:11" x14ac:dyDescent="0.25">
      <c r="B12" s="77"/>
      <c r="C12" s="78"/>
      <c r="D12" s="79"/>
      <c r="E12" s="80">
        <f t="shared" si="0"/>
        <v>0</v>
      </c>
      <c r="F12" s="78"/>
      <c r="G12" s="78"/>
      <c r="H12" s="78"/>
      <c r="I12" s="78"/>
      <c r="J12" s="81"/>
      <c r="K12" s="51" t="str">
        <f t="shared" ref="K12:K34" si="1">IF(E12=0,"",IF(OR(ISBLANK(F12),ISBLANK(G12),ISBLANK(H12),ISBLANK(I12),ISBLANK(J12)),"Fylla þarf út: staðfestingargreiðslur, fjölda ferða, fjölda ferðamanna, lengd ferða og fjölda daga frá lokagreiðslu til upphafs ferðar",""))</f>
        <v/>
      </c>
    </row>
    <row r="13" spans="2:11" x14ac:dyDescent="0.25">
      <c r="B13" s="77"/>
      <c r="C13" s="78"/>
      <c r="D13" s="79"/>
      <c r="E13" s="80">
        <f t="shared" si="0"/>
        <v>0</v>
      </c>
      <c r="F13" s="78"/>
      <c r="G13" s="78"/>
      <c r="H13" s="78"/>
      <c r="I13" s="78"/>
      <c r="J13" s="81"/>
      <c r="K13" s="51" t="str">
        <f t="shared" si="1"/>
        <v/>
      </c>
    </row>
    <row r="14" spans="2:11" x14ac:dyDescent="0.25">
      <c r="B14" s="77"/>
      <c r="C14" s="78"/>
      <c r="D14" s="79"/>
      <c r="E14" s="80">
        <f t="shared" si="0"/>
        <v>0</v>
      </c>
      <c r="F14" s="78"/>
      <c r="G14" s="78"/>
      <c r="H14" s="78"/>
      <c r="I14" s="78"/>
      <c r="J14" s="81"/>
      <c r="K14" s="51" t="str">
        <f t="shared" si="1"/>
        <v/>
      </c>
    </row>
    <row r="15" spans="2:11" x14ac:dyDescent="0.25">
      <c r="B15" s="77"/>
      <c r="C15" s="78"/>
      <c r="D15" s="79"/>
      <c r="E15" s="80">
        <f t="shared" si="0"/>
        <v>0</v>
      </c>
      <c r="F15" s="78"/>
      <c r="G15" s="78"/>
      <c r="H15" s="78"/>
      <c r="I15" s="78"/>
      <c r="J15" s="81"/>
      <c r="K15" s="51" t="str">
        <f t="shared" si="1"/>
        <v/>
      </c>
    </row>
    <row r="16" spans="2:11" x14ac:dyDescent="0.25">
      <c r="B16" s="82"/>
      <c r="C16" s="78"/>
      <c r="D16" s="79"/>
      <c r="E16" s="80">
        <f t="shared" si="0"/>
        <v>0</v>
      </c>
      <c r="F16" s="78"/>
      <c r="G16" s="78"/>
      <c r="H16" s="78"/>
      <c r="I16" s="78"/>
      <c r="J16" s="81"/>
      <c r="K16" s="51" t="str">
        <f t="shared" si="1"/>
        <v/>
      </c>
    </row>
    <row r="17" spans="2:11" x14ac:dyDescent="0.25">
      <c r="B17" s="82"/>
      <c r="C17" s="78"/>
      <c r="D17" s="79"/>
      <c r="E17" s="80">
        <f t="shared" si="0"/>
        <v>0</v>
      </c>
      <c r="F17" s="78"/>
      <c r="G17" s="78"/>
      <c r="H17" s="78"/>
      <c r="I17" s="78"/>
      <c r="J17" s="81"/>
      <c r="K17" s="51" t="str">
        <f t="shared" si="1"/>
        <v/>
      </c>
    </row>
    <row r="18" spans="2:11" x14ac:dyDescent="0.25">
      <c r="B18" s="82"/>
      <c r="C18" s="78"/>
      <c r="D18" s="79"/>
      <c r="E18" s="80">
        <f t="shared" si="0"/>
        <v>0</v>
      </c>
      <c r="F18" s="78"/>
      <c r="G18" s="78"/>
      <c r="H18" s="78"/>
      <c r="I18" s="78"/>
      <c r="J18" s="81"/>
      <c r="K18" s="51" t="str">
        <f t="shared" si="1"/>
        <v/>
      </c>
    </row>
    <row r="19" spans="2:11" x14ac:dyDescent="0.25">
      <c r="B19" s="82"/>
      <c r="C19" s="78"/>
      <c r="D19" s="79"/>
      <c r="E19" s="80">
        <f t="shared" si="0"/>
        <v>0</v>
      </c>
      <c r="F19" s="78"/>
      <c r="G19" s="78"/>
      <c r="H19" s="78"/>
      <c r="I19" s="78"/>
      <c r="J19" s="81"/>
      <c r="K19" s="51" t="str">
        <f t="shared" si="1"/>
        <v/>
      </c>
    </row>
    <row r="20" spans="2:11" x14ac:dyDescent="0.25">
      <c r="B20" s="82"/>
      <c r="C20" s="78"/>
      <c r="D20" s="79"/>
      <c r="E20" s="80">
        <f t="shared" si="0"/>
        <v>0</v>
      </c>
      <c r="F20" s="78"/>
      <c r="G20" s="78"/>
      <c r="H20" s="78"/>
      <c r="I20" s="78"/>
      <c r="J20" s="81"/>
      <c r="K20" s="51" t="str">
        <f t="shared" si="1"/>
        <v/>
      </c>
    </row>
    <row r="21" spans="2:11" x14ac:dyDescent="0.25">
      <c r="B21" s="82"/>
      <c r="C21" s="78"/>
      <c r="D21" s="79"/>
      <c r="E21" s="80">
        <f t="shared" si="0"/>
        <v>0</v>
      </c>
      <c r="F21" s="78"/>
      <c r="G21" s="78"/>
      <c r="H21" s="78"/>
      <c r="I21" s="78"/>
      <c r="J21" s="81"/>
      <c r="K21" s="51" t="str">
        <f t="shared" si="1"/>
        <v/>
      </c>
    </row>
    <row r="22" spans="2:11" x14ac:dyDescent="0.25">
      <c r="B22" s="82"/>
      <c r="C22" s="78"/>
      <c r="D22" s="79"/>
      <c r="E22" s="80">
        <f t="shared" si="0"/>
        <v>0</v>
      </c>
      <c r="F22" s="78"/>
      <c r="G22" s="78"/>
      <c r="H22" s="78"/>
      <c r="I22" s="78"/>
      <c r="J22" s="81"/>
      <c r="K22" s="51" t="str">
        <f t="shared" si="1"/>
        <v/>
      </c>
    </row>
    <row r="23" spans="2:11" x14ac:dyDescent="0.25">
      <c r="B23" s="82"/>
      <c r="C23" s="78"/>
      <c r="D23" s="79"/>
      <c r="E23" s="80">
        <f t="shared" si="0"/>
        <v>0</v>
      </c>
      <c r="F23" s="78"/>
      <c r="G23" s="78"/>
      <c r="H23" s="78"/>
      <c r="I23" s="78"/>
      <c r="J23" s="81"/>
      <c r="K23" s="51" t="str">
        <f t="shared" si="1"/>
        <v/>
      </c>
    </row>
    <row r="24" spans="2:11" x14ac:dyDescent="0.25">
      <c r="B24" s="82"/>
      <c r="C24" s="78"/>
      <c r="D24" s="79"/>
      <c r="E24" s="80">
        <f t="shared" si="0"/>
        <v>0</v>
      </c>
      <c r="F24" s="78"/>
      <c r="G24" s="78"/>
      <c r="H24" s="78"/>
      <c r="I24" s="78"/>
      <c r="J24" s="81"/>
      <c r="K24" s="51" t="str">
        <f t="shared" si="1"/>
        <v/>
      </c>
    </row>
    <row r="25" spans="2:11" x14ac:dyDescent="0.25">
      <c r="B25" s="82"/>
      <c r="C25" s="78"/>
      <c r="D25" s="79"/>
      <c r="E25" s="80">
        <f t="shared" si="0"/>
        <v>0</v>
      </c>
      <c r="F25" s="78"/>
      <c r="G25" s="78"/>
      <c r="H25" s="78"/>
      <c r="I25" s="78"/>
      <c r="J25" s="81"/>
      <c r="K25" s="51" t="str">
        <f t="shared" si="1"/>
        <v/>
      </c>
    </row>
    <row r="26" spans="2:11" x14ac:dyDescent="0.25">
      <c r="B26" s="82"/>
      <c r="C26" s="78"/>
      <c r="D26" s="79"/>
      <c r="E26" s="80">
        <f t="shared" si="0"/>
        <v>0</v>
      </c>
      <c r="F26" s="78"/>
      <c r="G26" s="78"/>
      <c r="H26" s="78"/>
      <c r="I26" s="78"/>
      <c r="J26" s="81"/>
      <c r="K26" s="51" t="str">
        <f t="shared" si="1"/>
        <v/>
      </c>
    </row>
    <row r="27" spans="2:11" x14ac:dyDescent="0.25">
      <c r="B27" s="82"/>
      <c r="C27" s="78"/>
      <c r="D27" s="79"/>
      <c r="E27" s="80">
        <f t="shared" si="0"/>
        <v>0</v>
      </c>
      <c r="F27" s="78"/>
      <c r="G27" s="78"/>
      <c r="H27" s="78"/>
      <c r="I27" s="78"/>
      <c r="J27" s="81"/>
      <c r="K27" s="51" t="str">
        <f t="shared" si="1"/>
        <v/>
      </c>
    </row>
    <row r="28" spans="2:11" x14ac:dyDescent="0.25">
      <c r="B28" s="82"/>
      <c r="C28" s="78"/>
      <c r="D28" s="79"/>
      <c r="E28" s="80">
        <f t="shared" si="0"/>
        <v>0</v>
      </c>
      <c r="F28" s="78"/>
      <c r="G28" s="78"/>
      <c r="H28" s="78"/>
      <c r="I28" s="78"/>
      <c r="J28" s="81"/>
      <c r="K28" s="51" t="str">
        <f t="shared" si="1"/>
        <v/>
      </c>
    </row>
    <row r="29" spans="2:11" x14ac:dyDescent="0.25">
      <c r="B29" s="82"/>
      <c r="C29" s="78"/>
      <c r="D29" s="79"/>
      <c r="E29" s="80">
        <f t="shared" si="0"/>
        <v>0</v>
      </c>
      <c r="F29" s="78"/>
      <c r="G29" s="78"/>
      <c r="H29" s="78"/>
      <c r="I29" s="78"/>
      <c r="J29" s="81"/>
      <c r="K29" s="51" t="str">
        <f t="shared" si="1"/>
        <v/>
      </c>
    </row>
    <row r="30" spans="2:11" x14ac:dyDescent="0.25">
      <c r="B30" s="82"/>
      <c r="C30" s="78"/>
      <c r="D30" s="79"/>
      <c r="E30" s="80">
        <f t="shared" si="0"/>
        <v>0</v>
      </c>
      <c r="F30" s="78"/>
      <c r="G30" s="78"/>
      <c r="H30" s="78"/>
      <c r="I30" s="78"/>
      <c r="J30" s="81"/>
      <c r="K30" s="51" t="str">
        <f t="shared" si="1"/>
        <v/>
      </c>
    </row>
    <row r="31" spans="2:11" x14ac:dyDescent="0.25">
      <c r="B31" s="82"/>
      <c r="C31" s="78"/>
      <c r="D31" s="79"/>
      <c r="E31" s="80">
        <f t="shared" si="0"/>
        <v>0</v>
      </c>
      <c r="F31" s="78"/>
      <c r="G31" s="78"/>
      <c r="H31" s="78"/>
      <c r="I31" s="78"/>
      <c r="J31" s="81"/>
      <c r="K31" s="51" t="str">
        <f t="shared" si="1"/>
        <v/>
      </c>
    </row>
    <row r="32" spans="2:11" x14ac:dyDescent="0.25">
      <c r="B32" s="82"/>
      <c r="C32" s="78"/>
      <c r="D32" s="79"/>
      <c r="E32" s="80">
        <f t="shared" si="0"/>
        <v>0</v>
      </c>
      <c r="F32" s="78"/>
      <c r="G32" s="78"/>
      <c r="H32" s="78"/>
      <c r="I32" s="78"/>
      <c r="J32" s="81"/>
      <c r="K32" s="51" t="str">
        <f t="shared" si="1"/>
        <v/>
      </c>
    </row>
    <row r="33" spans="1:11" x14ac:dyDescent="0.25">
      <c r="B33" s="82"/>
      <c r="C33" s="78"/>
      <c r="D33" s="79"/>
      <c r="E33" s="80">
        <f t="shared" si="0"/>
        <v>0</v>
      </c>
      <c r="F33" s="78"/>
      <c r="G33" s="78"/>
      <c r="H33" s="78"/>
      <c r="I33" s="78"/>
      <c r="J33" s="81"/>
      <c r="K33" s="51" t="str">
        <f t="shared" si="1"/>
        <v/>
      </c>
    </row>
    <row r="34" spans="1:11" x14ac:dyDescent="0.25">
      <c r="B34" s="83"/>
      <c r="C34" s="84"/>
      <c r="D34" s="85"/>
      <c r="E34" s="86">
        <f t="shared" si="0"/>
        <v>0</v>
      </c>
      <c r="F34" s="84"/>
      <c r="G34" s="84"/>
      <c r="H34" s="84"/>
      <c r="I34" s="84"/>
      <c r="J34" s="87"/>
      <c r="K34" s="51" t="str">
        <f t="shared" si="1"/>
        <v/>
      </c>
    </row>
    <row r="35" spans="1:11" s="92" customFormat="1" ht="13.8" thickBot="1" x14ac:dyDescent="0.3">
      <c r="A35" s="50"/>
      <c r="B35" s="109" t="s">
        <v>94</v>
      </c>
      <c r="C35" s="88">
        <f>SUM(C11:C34)</f>
        <v>0</v>
      </c>
      <c r="D35" s="88">
        <f>SUM($D$11:$D$34)</f>
        <v>0</v>
      </c>
      <c r="E35" s="88">
        <f>SUM($E$11:$E$34)</f>
        <v>0</v>
      </c>
      <c r="F35" s="89">
        <f>SUM($F$11:$F$34)</f>
        <v>0</v>
      </c>
      <c r="G35" s="88">
        <f>SUM($G$11:$G$34)</f>
        <v>0</v>
      </c>
      <c r="H35" s="88">
        <f>SUM($H$11:$H$34)</f>
        <v>0</v>
      </c>
      <c r="I35" s="90"/>
      <c r="J35" s="91"/>
    </row>
    <row r="36" spans="1:11" s="92" customFormat="1" x14ac:dyDescent="0.25">
      <c r="A36" s="50"/>
      <c r="B36" s="93"/>
      <c r="C36" s="94"/>
      <c r="D36" s="94"/>
      <c r="E36" s="94"/>
      <c r="F36" s="95"/>
      <c r="G36" s="94"/>
      <c r="H36" s="94"/>
      <c r="I36" s="96"/>
      <c r="J36" s="96"/>
    </row>
    <row r="37" spans="1:11" x14ac:dyDescent="0.25">
      <c r="F37" s="210"/>
      <c r="G37" s="210"/>
      <c r="H37" s="210"/>
      <c r="I37" s="97"/>
      <c r="J37" s="97"/>
    </row>
    <row r="38" spans="1:11" ht="30" customHeight="1" x14ac:dyDescent="0.25">
      <c r="B38" s="211" t="s">
        <v>170</v>
      </c>
      <c r="C38" s="212"/>
      <c r="F38" s="98"/>
      <c r="G38" s="98"/>
      <c r="H38" s="98"/>
      <c r="I38" s="97"/>
      <c r="J38" s="97"/>
    </row>
    <row r="39" spans="1:11" ht="39.6" x14ac:dyDescent="0.25">
      <c r="B39" s="64" t="s">
        <v>125</v>
      </c>
      <c r="C39" s="65" t="s">
        <v>95</v>
      </c>
      <c r="D39" s="56"/>
      <c r="E39" s="56"/>
    </row>
    <row r="40" spans="1:11" ht="39.6" x14ac:dyDescent="0.25">
      <c r="B40" s="64" t="s">
        <v>169</v>
      </c>
      <c r="C40" s="65" t="s">
        <v>60</v>
      </c>
      <c r="D40" s="112" t="s">
        <v>173</v>
      </c>
      <c r="E40" s="56"/>
    </row>
    <row r="41" spans="1:11" x14ac:dyDescent="0.25">
      <c r="B41" s="99" t="s">
        <v>175</v>
      </c>
      <c r="C41" s="100"/>
      <c r="D41" s="72" t="str">
        <f>+IF(AND(C41&lt;&gt;"",C41&lt;&gt;0),"Fylla þarf út eyðublaðið Tryggingaskyldir seljendur","")</f>
        <v/>
      </c>
    </row>
    <row r="42" spans="1:11" x14ac:dyDescent="0.25">
      <c r="B42" s="101" t="s">
        <v>61</v>
      </c>
      <c r="C42" s="102"/>
      <c r="D42" s="72"/>
    </row>
    <row r="43" spans="1:11" x14ac:dyDescent="0.25">
      <c r="B43" s="101" t="s">
        <v>62</v>
      </c>
      <c r="C43" s="102"/>
      <c r="D43" s="72"/>
    </row>
    <row r="44" spans="1:11" x14ac:dyDescent="0.25">
      <c r="B44" s="101" t="s">
        <v>63</v>
      </c>
      <c r="C44" s="102"/>
      <c r="D44" s="72"/>
    </row>
    <row r="45" spans="1:11" x14ac:dyDescent="0.25">
      <c r="B45" s="101" t="s">
        <v>137</v>
      </c>
      <c r="C45" s="102"/>
      <c r="D45" s="72"/>
    </row>
    <row r="46" spans="1:11" x14ac:dyDescent="0.25">
      <c r="B46" s="101" t="s">
        <v>138</v>
      </c>
      <c r="C46" s="102"/>
      <c r="D46" s="72"/>
    </row>
    <row r="47" spans="1:11" x14ac:dyDescent="0.25">
      <c r="B47" s="103" t="s">
        <v>139</v>
      </c>
      <c r="C47" s="102"/>
      <c r="D47" s="72"/>
    </row>
    <row r="48" spans="1:11" x14ac:dyDescent="0.25">
      <c r="B48" s="104" t="s">
        <v>67</v>
      </c>
      <c r="C48" s="102"/>
      <c r="D48" s="72" t="str">
        <f>+IF(AND(C48&lt;&gt;"",B48=""),"Tilgreina þarf tekjuflokk","")</f>
        <v/>
      </c>
    </row>
    <row r="49" spans="2:4" x14ac:dyDescent="0.25">
      <c r="B49" s="105"/>
      <c r="C49" s="102"/>
      <c r="D49" s="72" t="str">
        <f t="shared" ref="D49:D66" si="2">+IF(AND(C49&lt;&gt;"",B49=""),"Tilgreina þarf tekjuflokk","")</f>
        <v/>
      </c>
    </row>
    <row r="50" spans="2:4" x14ac:dyDescent="0.25">
      <c r="B50" s="105"/>
      <c r="C50" s="102"/>
      <c r="D50" s="72" t="str">
        <f t="shared" si="2"/>
        <v/>
      </c>
    </row>
    <row r="51" spans="2:4" x14ac:dyDescent="0.25">
      <c r="B51" s="105"/>
      <c r="C51" s="102"/>
      <c r="D51" s="72" t="str">
        <f t="shared" si="2"/>
        <v/>
      </c>
    </row>
    <row r="52" spans="2:4" x14ac:dyDescent="0.25">
      <c r="B52" s="105"/>
      <c r="C52" s="102"/>
      <c r="D52" s="72" t="str">
        <f t="shared" si="2"/>
        <v/>
      </c>
    </row>
    <row r="53" spans="2:4" x14ac:dyDescent="0.25">
      <c r="B53" s="105"/>
      <c r="C53" s="102"/>
      <c r="D53" s="72" t="str">
        <f t="shared" si="2"/>
        <v/>
      </c>
    </row>
    <row r="54" spans="2:4" x14ac:dyDescent="0.25">
      <c r="B54" s="105"/>
      <c r="C54" s="102"/>
      <c r="D54" s="72" t="str">
        <f t="shared" si="2"/>
        <v/>
      </c>
    </row>
    <row r="55" spans="2:4" x14ac:dyDescent="0.25">
      <c r="B55" s="105"/>
      <c r="C55" s="102"/>
      <c r="D55" s="72" t="str">
        <f t="shared" si="2"/>
        <v/>
      </c>
    </row>
    <row r="56" spans="2:4" x14ac:dyDescent="0.25">
      <c r="B56" s="105"/>
      <c r="C56" s="102"/>
      <c r="D56" s="72" t="str">
        <f t="shared" si="2"/>
        <v/>
      </c>
    </row>
    <row r="57" spans="2:4" x14ac:dyDescent="0.25">
      <c r="B57" s="105"/>
      <c r="C57" s="102"/>
      <c r="D57" s="72" t="str">
        <f t="shared" si="2"/>
        <v/>
      </c>
    </row>
    <row r="58" spans="2:4" x14ac:dyDescent="0.25">
      <c r="B58" s="105"/>
      <c r="C58" s="102"/>
      <c r="D58" s="72" t="str">
        <f t="shared" si="2"/>
        <v/>
      </c>
    </row>
    <row r="59" spans="2:4" x14ac:dyDescent="0.25">
      <c r="B59" s="105"/>
      <c r="C59" s="102"/>
      <c r="D59" s="72" t="str">
        <f t="shared" si="2"/>
        <v/>
      </c>
    </row>
    <row r="60" spans="2:4" x14ac:dyDescent="0.25">
      <c r="B60" s="105"/>
      <c r="C60" s="102"/>
      <c r="D60" s="72" t="str">
        <f t="shared" si="2"/>
        <v/>
      </c>
    </row>
    <row r="61" spans="2:4" x14ac:dyDescent="0.25">
      <c r="B61" s="105"/>
      <c r="C61" s="102"/>
      <c r="D61" s="72" t="str">
        <f t="shared" si="2"/>
        <v/>
      </c>
    </row>
    <row r="62" spans="2:4" x14ac:dyDescent="0.25">
      <c r="B62" s="105"/>
      <c r="C62" s="102"/>
      <c r="D62" s="72" t="str">
        <f t="shared" si="2"/>
        <v/>
      </c>
    </row>
    <row r="63" spans="2:4" x14ac:dyDescent="0.25">
      <c r="B63" s="105"/>
      <c r="C63" s="102"/>
      <c r="D63" s="72" t="str">
        <f t="shared" si="2"/>
        <v/>
      </c>
    </row>
    <row r="64" spans="2:4" x14ac:dyDescent="0.25">
      <c r="B64" s="105"/>
      <c r="C64" s="102"/>
      <c r="D64" s="72" t="str">
        <f t="shared" si="2"/>
        <v/>
      </c>
    </row>
    <row r="65" spans="2:4" x14ac:dyDescent="0.25">
      <c r="B65" s="105"/>
      <c r="C65" s="102"/>
      <c r="D65" s="72" t="str">
        <f t="shared" si="2"/>
        <v/>
      </c>
    </row>
    <row r="66" spans="2:4" x14ac:dyDescent="0.25">
      <c r="B66" s="106"/>
      <c r="C66" s="107"/>
      <c r="D66" s="72" t="str">
        <f t="shared" si="2"/>
        <v/>
      </c>
    </row>
    <row r="67" spans="2:4" ht="13.8" thickBot="1" x14ac:dyDescent="0.3">
      <c r="B67" s="110" t="s">
        <v>94</v>
      </c>
      <c r="C67" s="108">
        <f>SUM(C40:C66)</f>
        <v>0</v>
      </c>
    </row>
  </sheetData>
  <sheetProtection algorithmName="SHA-512" hashValue="JU6OGUup+gIyLTRiSd9z+zQU8gBz3nKUMw/Pvp+myUNKtQuOPpQrp1xxX+36PbTL32FuWgktiUPNW3TmiD3avg==" saltValue="lZc0dv+jjdJ7d/pfDa6hww==" spinCount="100000" sheet="1" objects="1" scenarios="1"/>
  <mergeCells count="3">
    <mergeCell ref="F37:H37"/>
    <mergeCell ref="B38:C38"/>
    <mergeCell ref="B8:J8"/>
  </mergeCells>
  <conditionalFormatting sqref="B41:B66">
    <cfRule type="expression" dxfId="38" priority="2">
      <formula>AND($C41&lt;&gt;"",$B41="")</formula>
    </cfRule>
  </conditionalFormatting>
  <conditionalFormatting sqref="B35:J35">
    <cfRule type="expression" dxfId="37" priority="5">
      <formula>1=1</formula>
    </cfRule>
  </conditionalFormatting>
  <conditionalFormatting sqref="C11:C34">
    <cfRule type="expression" dxfId="36" priority="4">
      <formula>AND($D11&lt;&gt;"",$C$11="")</formula>
    </cfRule>
  </conditionalFormatting>
  <conditionalFormatting sqref="C49:C66">
    <cfRule type="expression" dxfId="35" priority="1">
      <formula>AND($B49&lt;&gt;"",$C49="")</formula>
    </cfRule>
  </conditionalFormatting>
  <conditionalFormatting sqref="C11:D34">
    <cfRule type="expression" dxfId="34" priority="3">
      <formula>AND($C11&lt;&gt;"",$D11&lt;&gt;"")</formula>
    </cfRule>
  </conditionalFormatting>
  <conditionalFormatting sqref="D11:D34">
    <cfRule type="expression" dxfId="33" priority="6">
      <formula>AND($C11&lt;&gt;"",$D11="")</formula>
    </cfRule>
  </conditionalFormatting>
  <conditionalFormatting sqref="F11:J34">
    <cfRule type="expression" dxfId="32" priority="7">
      <formula>AND($E11&gt;0,F11="")</formula>
    </cfRule>
  </conditionalFormatting>
  <dataValidations count="11">
    <dataValidation type="whole" operator="greaterThanOrEqual" allowBlank="1" showInputMessage="1" showErrorMessage="1" sqref="C41:C66" xr:uid="{64993E75-8365-4054-AB1F-7A69269BC3B5}">
      <formula1>0</formula1>
    </dataValidation>
    <dataValidation type="whole" allowBlank="1" showInputMessage="1" showErrorMessage="1" error="Talan verður að vera 1 eða 2" sqref="D4" xr:uid="{ABBAF3B0-8779-474F-81AB-A36789C4B816}">
      <formula1>1</formula1>
      <formula2>2</formula2>
    </dataValidation>
    <dataValidation type="decimal" operator="greaterThanOrEqual" allowBlank="1" showInputMessage="1" showErrorMessage="1" error="Fjöldi daga má ekki vera neikvæð stærð" prompt="Meðaltals fjöldi daga frá því að farþegar greiða ferð að fullu þar til að ferðin er farin." sqref="J11:J34" xr:uid="{2EE0025A-5CD5-414B-8728-0418CE2DFE2E}">
      <formula1>0</formula1>
    </dataValidation>
    <dataValidation type="decimal" operator="greaterThanOrEqual" allowBlank="1" showInputMessage="1" showErrorMessage="1" error="Lengd ferðar þarf að vera að lágmarki 1 dagur" prompt="Sé lengd ferðar sú sama hjá öllum farþegum skal skrá lengd hennar. _x000a_Ef lengd skráðra ferða er mismunandi þarf að skrá vegið meðaltal lengdar ferðanna. " sqref="I11:I34" xr:uid="{ED1C9593-D3F3-4195-80FB-2C1331BE7113}">
      <formula1>1</formula1>
    </dataValidation>
    <dataValidation type="whole" operator="greaterThanOrEqual" allowBlank="1" showInputMessage="1" showErrorMessage="1" error="Fjöldi ferðamanna þarf að vera heil tala og að lágmarki 1 ferðamaður" prompt="Samanlagður fjöldi ferðamanna sem fer í viðkomandi ferðir." sqref="H11:H34" xr:uid="{6A924C83-CDFD-4F1C-9269-4B334DE79CB4}">
      <formula1>1</formula1>
    </dataValidation>
    <dataValidation type="whole" operator="greaterThanOrEqual" allowBlank="1" showInputMessage="1" showErrorMessage="1" error="Fjöldi ferða þarf að vera heil tala og að lágmarki 1 ferð" prompt="Fjöldi brottfara sem eiga við um þessa línu" sqref="G11:G34" xr:uid="{F4EDAA05-03AD-446A-A8F0-74555DF38A4C}">
      <formula1>1</formula1>
    </dataValidation>
    <dataValidation type="whole" operator="greaterThanOrEqual" allowBlank="1" showInputMessage="1" showErrorMessage="1" error="Heildarfjárhæð staðfestingargreiðslna þarf að vera heil tala og að lágmarki 0" prompt="Samanlögð upphæð allra staðfestingargreiðslna sem mótteknar eru vegna þeirra ferða sem skráðar eru í línuna._x000a_Sé ferð greidd í einni greiðslu færist 0 í þennan reit." sqref="F11:F34" xr:uid="{B08BD31B-2470-4B04-9737-120C12193058}">
      <formula1>0</formula1>
    </dataValidation>
    <dataValidation type="whole" operator="greaterThanOrEqual" allowBlank="1" showInputMessage="1" showErrorMessage="1" error="Heildarsöluverð þarf að vera heil tala og að lágmarki 0" prompt="Samanlögð fjárhæð þeirra greiðslna sem að ferðaskrifstofan tekur við vegna samtengdrar ferðatilhögunar" sqref="D11:D34" xr:uid="{EFC4DF0C-28ED-436E-8C96-B0C5DE05BE49}">
      <formula1>0</formula1>
    </dataValidation>
    <dataValidation type="whole" operator="greaterThanOrEqual" allowBlank="1" showInputMessage="1" showErrorMessage="1" error="Heildarsöluverð þarf að vera heil tala og að lágmarki 0" prompt="Samanlögð fjárhæð sem ferðaskrifstofa / seljandi fær greidda fyrir þær ferðir sem skráðar eru í línuna" sqref="C11:C34" xr:uid="{E79DCE56-5429-413C-B2AF-2536D5F4B944}">
      <formula1>0</formula1>
    </dataValidation>
    <dataValidation allowBlank="1" showInputMessage="1" showErrorMessage="1" prompt="Hér skal skrá heiti ferðar eða lýsingu á ferð." sqref="B11:B34" xr:uid="{A16DB409-B927-40DC-89A5-14C38612B1FF}"/>
    <dataValidation allowBlank="1" showInputMessage="1" showErrorMessage="1" prompt="Bæta við flokkum eftir því sem við á" sqref="B48:B66" xr:uid="{B1104B82-8489-4523-943E-9702332AB034}"/>
  </dataValidations>
  <pageMargins left="0.11811023622047245" right="0.11811023622047245" top="0.55118110236220474" bottom="0.35433070866141736" header="0.11811023622047245" footer="0.31496062992125984"/>
  <pageSetup paperSize="9" orientation="landscape" horizontalDpi="300" verticalDpi="300" r:id="rId1"/>
  <headerFooter>
    <oddHeader xml:space="preserve">&amp;L&amp;A&amp;C&amp;"-,Bold"Yfirlit yfir sölu ferða&amp;R 
</oddHead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E20F1-A455-47A4-9004-739B40F654A3}">
  <sheetPr codeName="Sheet8"/>
  <dimension ref="A1:K67"/>
  <sheetViews>
    <sheetView showGridLines="0" zoomScaleNormal="100" workbookViewId="0">
      <pane ySplit="1" topLeftCell="A2" activePane="bottomLeft" state="frozen"/>
      <selection activeCell="B40" sqref="B40"/>
      <selection pane="bottomLeft" activeCell="C4" sqref="C4"/>
    </sheetView>
  </sheetViews>
  <sheetFormatPr defaultColWidth="9.109375" defaultRowHeight="13.2" x14ac:dyDescent="0.25"/>
  <cols>
    <col min="1" max="1" width="5.6640625" style="50" customWidth="1"/>
    <col min="2" max="2" width="52.33203125" style="50" customWidth="1"/>
    <col min="3" max="3" width="17.6640625" style="50" customWidth="1"/>
    <col min="4" max="4" width="19" style="50" customWidth="1"/>
    <col min="5" max="6" width="18.33203125" style="50" customWidth="1"/>
    <col min="7" max="9" width="14.44140625" style="50" customWidth="1"/>
    <col min="10" max="10" width="18.44140625" style="50" bestFit="1" customWidth="1"/>
    <col min="11" max="11" width="100.6640625" style="50" customWidth="1"/>
    <col min="12" max="16384" width="9.109375" style="50"/>
  </cols>
  <sheetData>
    <row r="1" spans="2:11" s="49" customFormat="1" ht="42" customHeight="1" thickBot="1" x14ac:dyDescent="0.3"/>
    <row r="2" spans="2:11" ht="13.8" thickTop="1" x14ac:dyDescent="0.25"/>
    <row r="3" spans="2:11" ht="12" customHeight="1" x14ac:dyDescent="0.25">
      <c r="B3" s="52" t="s">
        <v>84</v>
      </c>
      <c r="C3" s="53" t="str">
        <f>IF(Upplýsingar!$B$14&gt;0,Upplýsingar!$B$14,"")</f>
        <v>Áætlun</v>
      </c>
      <c r="D3" s="54"/>
      <c r="F3" s="40" t="s">
        <v>140</v>
      </c>
      <c r="G3" s="40"/>
      <c r="H3" s="40"/>
      <c r="I3" s="40"/>
      <c r="J3" s="66"/>
      <c r="K3" s="66"/>
    </row>
    <row r="4" spans="2:11" ht="12" customHeight="1" x14ac:dyDescent="0.3">
      <c r="B4" s="55" t="s">
        <v>85</v>
      </c>
      <c r="C4" s="56" t="str">
        <f>IF(Upplýsingar!$C$14="","",Upplýsingar!$C$14)</f>
        <v/>
      </c>
      <c r="F4" s="186" t="s">
        <v>141</v>
      </c>
      <c r="G4" s="186"/>
      <c r="H4" s="186"/>
      <c r="I4" s="186"/>
      <c r="J4" s="187"/>
      <c r="K4" s="187"/>
    </row>
    <row r="5" spans="2:11" ht="12" customHeight="1" x14ac:dyDescent="0.25">
      <c r="B5" s="55" t="s">
        <v>86</v>
      </c>
      <c r="C5" s="57" t="str">
        <f>IF(Upplýsingar!$D$14="","",Upplýsingar!$D$14)</f>
        <v/>
      </c>
      <c r="D5" s="57"/>
      <c r="E5" s="57"/>
      <c r="F5" s="41" t="s">
        <v>102</v>
      </c>
      <c r="G5" s="42"/>
      <c r="H5" s="42"/>
      <c r="I5" s="42"/>
      <c r="J5" s="61"/>
      <c r="K5" s="61"/>
    </row>
    <row r="6" spans="2:11" ht="12" customHeight="1" x14ac:dyDescent="0.25">
      <c r="B6" s="59" t="s">
        <v>104</v>
      </c>
      <c r="C6" s="60" t="str">
        <f>IF(Upplýsingar!$E$14="","",Upplýsingar!$E$14)</f>
        <v/>
      </c>
      <c r="D6" s="60"/>
      <c r="E6" s="57"/>
    </row>
    <row r="7" spans="2:11" x14ac:dyDescent="0.25">
      <c r="B7" s="67"/>
      <c r="C7" s="68"/>
      <c r="D7" s="68"/>
      <c r="E7" s="68"/>
    </row>
    <row r="8" spans="2:11" ht="19.5" customHeight="1" x14ac:dyDescent="0.25">
      <c r="B8" s="213" t="s">
        <v>162</v>
      </c>
      <c r="C8" s="214"/>
      <c r="D8" s="214"/>
      <c r="E8" s="214"/>
      <c r="F8" s="214"/>
      <c r="G8" s="214"/>
      <c r="H8" s="214"/>
      <c r="I8" s="214"/>
      <c r="J8" s="215"/>
    </row>
    <row r="9" spans="2:11" ht="39.6" x14ac:dyDescent="0.25">
      <c r="B9" s="69" t="s">
        <v>87</v>
      </c>
      <c r="C9" s="70" t="s">
        <v>172</v>
      </c>
      <c r="D9" s="70" t="s">
        <v>88</v>
      </c>
      <c r="E9" s="70" t="s">
        <v>89</v>
      </c>
      <c r="F9" s="70" t="s">
        <v>90</v>
      </c>
      <c r="G9" s="70" t="s">
        <v>91</v>
      </c>
      <c r="H9" s="70" t="s">
        <v>92</v>
      </c>
      <c r="I9" s="70" t="s">
        <v>93</v>
      </c>
      <c r="J9" s="71" t="s">
        <v>163</v>
      </c>
      <c r="K9" s="72"/>
    </row>
    <row r="10" spans="2:11" ht="39.6" x14ac:dyDescent="0.25">
      <c r="B10" s="69" t="s">
        <v>20</v>
      </c>
      <c r="C10" s="70" t="s">
        <v>18</v>
      </c>
      <c r="D10" s="70" t="s">
        <v>164</v>
      </c>
      <c r="E10" s="70" t="s">
        <v>16</v>
      </c>
      <c r="F10" s="70" t="s">
        <v>73</v>
      </c>
      <c r="G10" s="70" t="s">
        <v>0</v>
      </c>
      <c r="H10" s="70" t="s">
        <v>5</v>
      </c>
      <c r="I10" s="70" t="s">
        <v>76</v>
      </c>
      <c r="J10" s="71" t="s">
        <v>136</v>
      </c>
      <c r="K10" s="72" t="s">
        <v>168</v>
      </c>
    </row>
    <row r="11" spans="2:11" x14ac:dyDescent="0.25">
      <c r="B11" s="73"/>
      <c r="C11" s="74"/>
      <c r="D11" s="74"/>
      <c r="E11" s="75">
        <f t="shared" ref="E11:E34" si="0">D11+C11</f>
        <v>0</v>
      </c>
      <c r="F11" s="74"/>
      <c r="G11" s="74"/>
      <c r="H11" s="74"/>
      <c r="I11" s="74"/>
      <c r="J11" s="76"/>
      <c r="K11" s="51" t="str">
        <f>IF(E11=0,"",IF(AND(C11&lt;&gt;"",D11&lt;&gt;""),"Ekki er heimilt að fylla út í bæði heildarsöluverð pakkaferðar og samtengdrar ferðatilhögunar í sömu línu",IF(OR(ISBLANK(F11),ISBLANK(G11),ISBLANK(H11),ISBLANK(I11),ISBLANK(J11)),"Fylla þarf út: staðfestingargreiðslur, fjölda ferða, fjölda ferðamanna, lengd ferða og fjölda daga frá lokagreiðslu til upphafs ferðar","")))</f>
        <v/>
      </c>
    </row>
    <row r="12" spans="2:11" x14ac:dyDescent="0.25">
      <c r="B12" s="77"/>
      <c r="C12" s="78"/>
      <c r="D12" s="79"/>
      <c r="E12" s="80">
        <f t="shared" si="0"/>
        <v>0</v>
      </c>
      <c r="F12" s="78"/>
      <c r="G12" s="78"/>
      <c r="H12" s="78"/>
      <c r="I12" s="78"/>
      <c r="J12" s="81"/>
      <c r="K12" s="51" t="str">
        <f t="shared" ref="K12:K34" si="1">IF(E12=0,"",IF(OR(ISBLANK(F12),ISBLANK(G12),ISBLANK(H12),ISBLANK(I12),ISBLANK(J12)),"Fylla þarf út: staðfestingargreiðslur, fjölda ferða, fjölda ferðamanna, lengd ferða og fjölda daga frá lokagreiðslu til upphafs ferðar",""))</f>
        <v/>
      </c>
    </row>
    <row r="13" spans="2:11" x14ac:dyDescent="0.25">
      <c r="B13" s="77"/>
      <c r="C13" s="78"/>
      <c r="D13" s="79"/>
      <c r="E13" s="80">
        <f t="shared" si="0"/>
        <v>0</v>
      </c>
      <c r="F13" s="78"/>
      <c r="G13" s="78"/>
      <c r="H13" s="78"/>
      <c r="I13" s="78"/>
      <c r="J13" s="81"/>
      <c r="K13" s="51" t="str">
        <f t="shared" si="1"/>
        <v/>
      </c>
    </row>
    <row r="14" spans="2:11" x14ac:dyDescent="0.25">
      <c r="B14" s="77"/>
      <c r="C14" s="78"/>
      <c r="D14" s="79"/>
      <c r="E14" s="80">
        <f t="shared" si="0"/>
        <v>0</v>
      </c>
      <c r="F14" s="78"/>
      <c r="G14" s="78"/>
      <c r="H14" s="78"/>
      <c r="I14" s="78"/>
      <c r="J14" s="81"/>
      <c r="K14" s="51" t="str">
        <f t="shared" si="1"/>
        <v/>
      </c>
    </row>
    <row r="15" spans="2:11" x14ac:dyDescent="0.25">
      <c r="B15" s="77"/>
      <c r="C15" s="78"/>
      <c r="D15" s="79"/>
      <c r="E15" s="80">
        <f t="shared" si="0"/>
        <v>0</v>
      </c>
      <c r="F15" s="78"/>
      <c r="G15" s="78"/>
      <c r="H15" s="78"/>
      <c r="I15" s="78"/>
      <c r="J15" s="81"/>
      <c r="K15" s="51" t="str">
        <f t="shared" si="1"/>
        <v/>
      </c>
    </row>
    <row r="16" spans="2:11" x14ac:dyDescent="0.25">
      <c r="B16" s="82"/>
      <c r="C16" s="78"/>
      <c r="D16" s="79"/>
      <c r="E16" s="80">
        <f t="shared" si="0"/>
        <v>0</v>
      </c>
      <c r="F16" s="78"/>
      <c r="G16" s="78"/>
      <c r="H16" s="78"/>
      <c r="I16" s="78"/>
      <c r="J16" s="81"/>
      <c r="K16" s="51" t="str">
        <f t="shared" si="1"/>
        <v/>
      </c>
    </row>
    <row r="17" spans="2:11" x14ac:dyDescent="0.25">
      <c r="B17" s="82"/>
      <c r="C17" s="78"/>
      <c r="D17" s="79"/>
      <c r="E17" s="80">
        <f t="shared" si="0"/>
        <v>0</v>
      </c>
      <c r="F17" s="78"/>
      <c r="G17" s="78"/>
      <c r="H17" s="78"/>
      <c r="I17" s="78"/>
      <c r="J17" s="81"/>
      <c r="K17" s="51" t="str">
        <f t="shared" si="1"/>
        <v/>
      </c>
    </row>
    <row r="18" spans="2:11" x14ac:dyDescent="0.25">
      <c r="B18" s="82"/>
      <c r="C18" s="78"/>
      <c r="D18" s="79"/>
      <c r="E18" s="80">
        <f t="shared" si="0"/>
        <v>0</v>
      </c>
      <c r="F18" s="78"/>
      <c r="G18" s="78"/>
      <c r="H18" s="78"/>
      <c r="I18" s="78"/>
      <c r="J18" s="81"/>
      <c r="K18" s="51" t="str">
        <f t="shared" si="1"/>
        <v/>
      </c>
    </row>
    <row r="19" spans="2:11" x14ac:dyDescent="0.25">
      <c r="B19" s="82"/>
      <c r="C19" s="78"/>
      <c r="D19" s="79"/>
      <c r="E19" s="80">
        <f t="shared" si="0"/>
        <v>0</v>
      </c>
      <c r="F19" s="78"/>
      <c r="G19" s="78"/>
      <c r="H19" s="78"/>
      <c r="I19" s="78"/>
      <c r="J19" s="81"/>
      <c r="K19" s="51" t="str">
        <f t="shared" si="1"/>
        <v/>
      </c>
    </row>
    <row r="20" spans="2:11" x14ac:dyDescent="0.25">
      <c r="B20" s="82"/>
      <c r="C20" s="78"/>
      <c r="D20" s="79"/>
      <c r="E20" s="80">
        <f t="shared" si="0"/>
        <v>0</v>
      </c>
      <c r="F20" s="78"/>
      <c r="G20" s="78"/>
      <c r="H20" s="78"/>
      <c r="I20" s="78"/>
      <c r="J20" s="81"/>
      <c r="K20" s="51" t="str">
        <f t="shared" si="1"/>
        <v/>
      </c>
    </row>
    <row r="21" spans="2:11" x14ac:dyDescent="0.25">
      <c r="B21" s="82"/>
      <c r="C21" s="78"/>
      <c r="D21" s="79"/>
      <c r="E21" s="80">
        <f t="shared" si="0"/>
        <v>0</v>
      </c>
      <c r="F21" s="78"/>
      <c r="G21" s="78"/>
      <c r="H21" s="78"/>
      <c r="I21" s="78"/>
      <c r="J21" s="81"/>
      <c r="K21" s="51" t="str">
        <f t="shared" si="1"/>
        <v/>
      </c>
    </row>
    <row r="22" spans="2:11" x14ac:dyDescent="0.25">
      <c r="B22" s="82"/>
      <c r="C22" s="78"/>
      <c r="D22" s="79"/>
      <c r="E22" s="80">
        <f t="shared" si="0"/>
        <v>0</v>
      </c>
      <c r="F22" s="78"/>
      <c r="G22" s="78"/>
      <c r="H22" s="78"/>
      <c r="I22" s="78"/>
      <c r="J22" s="81"/>
      <c r="K22" s="51" t="str">
        <f t="shared" si="1"/>
        <v/>
      </c>
    </row>
    <row r="23" spans="2:11" x14ac:dyDescent="0.25">
      <c r="B23" s="82"/>
      <c r="C23" s="78"/>
      <c r="D23" s="79"/>
      <c r="E23" s="80">
        <f t="shared" si="0"/>
        <v>0</v>
      </c>
      <c r="F23" s="78"/>
      <c r="G23" s="78"/>
      <c r="H23" s="78"/>
      <c r="I23" s="78"/>
      <c r="J23" s="81"/>
      <c r="K23" s="51" t="str">
        <f t="shared" si="1"/>
        <v/>
      </c>
    </row>
    <row r="24" spans="2:11" x14ac:dyDescent="0.25">
      <c r="B24" s="82"/>
      <c r="C24" s="78"/>
      <c r="D24" s="79"/>
      <c r="E24" s="80">
        <f t="shared" si="0"/>
        <v>0</v>
      </c>
      <c r="F24" s="78"/>
      <c r="G24" s="78"/>
      <c r="H24" s="78"/>
      <c r="I24" s="78"/>
      <c r="J24" s="81"/>
      <c r="K24" s="51" t="str">
        <f t="shared" si="1"/>
        <v/>
      </c>
    </row>
    <row r="25" spans="2:11" x14ac:dyDescent="0.25">
      <c r="B25" s="82"/>
      <c r="C25" s="78"/>
      <c r="D25" s="79"/>
      <c r="E25" s="80">
        <f t="shared" si="0"/>
        <v>0</v>
      </c>
      <c r="F25" s="78"/>
      <c r="G25" s="78"/>
      <c r="H25" s="78"/>
      <c r="I25" s="78"/>
      <c r="J25" s="81"/>
      <c r="K25" s="51" t="str">
        <f t="shared" si="1"/>
        <v/>
      </c>
    </row>
    <row r="26" spans="2:11" x14ac:dyDescent="0.25">
      <c r="B26" s="82"/>
      <c r="C26" s="78"/>
      <c r="D26" s="79"/>
      <c r="E26" s="80">
        <f t="shared" si="0"/>
        <v>0</v>
      </c>
      <c r="F26" s="78"/>
      <c r="G26" s="78"/>
      <c r="H26" s="78"/>
      <c r="I26" s="78"/>
      <c r="J26" s="81"/>
      <c r="K26" s="51" t="str">
        <f t="shared" si="1"/>
        <v/>
      </c>
    </row>
    <row r="27" spans="2:11" x14ac:dyDescent="0.25">
      <c r="B27" s="82"/>
      <c r="C27" s="78"/>
      <c r="D27" s="79"/>
      <c r="E27" s="80">
        <f t="shared" si="0"/>
        <v>0</v>
      </c>
      <c r="F27" s="78"/>
      <c r="G27" s="78"/>
      <c r="H27" s="78"/>
      <c r="I27" s="78"/>
      <c r="J27" s="81"/>
      <c r="K27" s="51" t="str">
        <f t="shared" si="1"/>
        <v/>
      </c>
    </row>
    <row r="28" spans="2:11" x14ac:dyDescent="0.25">
      <c r="B28" s="82"/>
      <c r="C28" s="78"/>
      <c r="D28" s="79"/>
      <c r="E28" s="80">
        <f t="shared" si="0"/>
        <v>0</v>
      </c>
      <c r="F28" s="78"/>
      <c r="G28" s="78"/>
      <c r="H28" s="78"/>
      <c r="I28" s="78"/>
      <c r="J28" s="81"/>
      <c r="K28" s="51" t="str">
        <f t="shared" si="1"/>
        <v/>
      </c>
    </row>
    <row r="29" spans="2:11" x14ac:dyDescent="0.25">
      <c r="B29" s="82"/>
      <c r="C29" s="78"/>
      <c r="D29" s="79"/>
      <c r="E29" s="80">
        <f t="shared" si="0"/>
        <v>0</v>
      </c>
      <c r="F29" s="78"/>
      <c r="G29" s="78"/>
      <c r="H29" s="78"/>
      <c r="I29" s="78"/>
      <c r="J29" s="81"/>
      <c r="K29" s="51" t="str">
        <f t="shared" si="1"/>
        <v/>
      </c>
    </row>
    <row r="30" spans="2:11" x14ac:dyDescent="0.25">
      <c r="B30" s="82"/>
      <c r="C30" s="78"/>
      <c r="D30" s="79"/>
      <c r="E30" s="80">
        <f t="shared" si="0"/>
        <v>0</v>
      </c>
      <c r="F30" s="78"/>
      <c r="G30" s="78"/>
      <c r="H30" s="78"/>
      <c r="I30" s="78"/>
      <c r="J30" s="81"/>
      <c r="K30" s="51" t="str">
        <f t="shared" si="1"/>
        <v/>
      </c>
    </row>
    <row r="31" spans="2:11" x14ac:dyDescent="0.25">
      <c r="B31" s="82"/>
      <c r="C31" s="78"/>
      <c r="D31" s="79"/>
      <c r="E31" s="80">
        <f t="shared" si="0"/>
        <v>0</v>
      </c>
      <c r="F31" s="78"/>
      <c r="G31" s="78"/>
      <c r="H31" s="78"/>
      <c r="I31" s="78"/>
      <c r="J31" s="81"/>
      <c r="K31" s="51" t="str">
        <f t="shared" si="1"/>
        <v/>
      </c>
    </row>
    <row r="32" spans="2:11" x14ac:dyDescent="0.25">
      <c r="B32" s="82"/>
      <c r="C32" s="78"/>
      <c r="D32" s="79"/>
      <c r="E32" s="80">
        <f t="shared" si="0"/>
        <v>0</v>
      </c>
      <c r="F32" s="78"/>
      <c r="G32" s="78"/>
      <c r="H32" s="78"/>
      <c r="I32" s="78"/>
      <c r="J32" s="81"/>
      <c r="K32" s="51" t="str">
        <f t="shared" si="1"/>
        <v/>
      </c>
    </row>
    <row r="33" spans="1:11" x14ac:dyDescent="0.25">
      <c r="B33" s="82"/>
      <c r="C33" s="78"/>
      <c r="D33" s="79"/>
      <c r="E33" s="80">
        <f t="shared" si="0"/>
        <v>0</v>
      </c>
      <c r="F33" s="78"/>
      <c r="G33" s="78"/>
      <c r="H33" s="78"/>
      <c r="I33" s="78"/>
      <c r="J33" s="81"/>
      <c r="K33" s="51" t="str">
        <f t="shared" si="1"/>
        <v/>
      </c>
    </row>
    <row r="34" spans="1:11" x14ac:dyDescent="0.25">
      <c r="B34" s="83"/>
      <c r="C34" s="84"/>
      <c r="D34" s="85"/>
      <c r="E34" s="86">
        <f t="shared" si="0"/>
        <v>0</v>
      </c>
      <c r="F34" s="84"/>
      <c r="G34" s="84"/>
      <c r="H34" s="84"/>
      <c r="I34" s="84"/>
      <c r="J34" s="87"/>
      <c r="K34" s="51" t="str">
        <f t="shared" si="1"/>
        <v/>
      </c>
    </row>
    <row r="35" spans="1:11" s="92" customFormat="1" ht="13.8" thickBot="1" x14ac:dyDescent="0.3">
      <c r="A35" s="50"/>
      <c r="B35" s="109" t="s">
        <v>94</v>
      </c>
      <c r="C35" s="88">
        <f>SUM(C11:C34)</f>
        <v>0</v>
      </c>
      <c r="D35" s="88">
        <f>SUM($D$11:$D$34)</f>
        <v>0</v>
      </c>
      <c r="E35" s="88">
        <f>SUM($E$11:$E$34)</f>
        <v>0</v>
      </c>
      <c r="F35" s="89">
        <f>SUM($F$11:$F$34)</f>
        <v>0</v>
      </c>
      <c r="G35" s="88">
        <f>SUM($G$11:$G$34)</f>
        <v>0</v>
      </c>
      <c r="H35" s="88">
        <f>SUM($H$11:$H$34)</f>
        <v>0</v>
      </c>
      <c r="I35" s="90"/>
      <c r="J35" s="91"/>
    </row>
    <row r="36" spans="1:11" s="92" customFormat="1" x14ac:dyDescent="0.25">
      <c r="A36" s="50"/>
      <c r="B36" s="93"/>
      <c r="C36" s="94"/>
      <c r="D36" s="94"/>
      <c r="E36" s="94"/>
      <c r="F36" s="95"/>
      <c r="G36" s="94"/>
      <c r="H36" s="94"/>
      <c r="I36" s="96"/>
      <c r="J36" s="96"/>
    </row>
    <row r="37" spans="1:11" x14ac:dyDescent="0.25">
      <c r="F37" s="210"/>
      <c r="G37" s="210"/>
      <c r="H37" s="210"/>
      <c r="I37" s="97"/>
      <c r="J37" s="97"/>
    </row>
    <row r="38" spans="1:11" ht="30" customHeight="1" x14ac:dyDescent="0.25">
      <c r="B38" s="211" t="s">
        <v>170</v>
      </c>
      <c r="C38" s="212"/>
      <c r="F38" s="98"/>
      <c r="G38" s="98"/>
      <c r="H38" s="98"/>
      <c r="I38" s="97"/>
      <c r="J38" s="97"/>
    </row>
    <row r="39" spans="1:11" ht="39.6" x14ac:dyDescent="0.25">
      <c r="B39" s="64" t="s">
        <v>125</v>
      </c>
      <c r="C39" s="65" t="s">
        <v>95</v>
      </c>
      <c r="D39" s="56"/>
      <c r="E39" s="56"/>
    </row>
    <row r="40" spans="1:11" ht="39.6" x14ac:dyDescent="0.25">
      <c r="B40" s="64" t="s">
        <v>169</v>
      </c>
      <c r="C40" s="65" t="s">
        <v>60</v>
      </c>
      <c r="D40" s="112" t="s">
        <v>173</v>
      </c>
      <c r="E40" s="56"/>
    </row>
    <row r="41" spans="1:11" x14ac:dyDescent="0.25">
      <c r="B41" s="99" t="s">
        <v>175</v>
      </c>
      <c r="C41" s="100"/>
      <c r="D41" s="72" t="str">
        <f>+IF(AND(C41&lt;&gt;"",C41&lt;&gt;0),"Fylla þarf út eyðublaðið Tryggingaskyldir seljendur","")</f>
        <v/>
      </c>
    </row>
    <row r="42" spans="1:11" x14ac:dyDescent="0.25">
      <c r="B42" s="101" t="s">
        <v>61</v>
      </c>
      <c r="C42" s="102"/>
      <c r="D42" s="72"/>
    </row>
    <row r="43" spans="1:11" x14ac:dyDescent="0.25">
      <c r="B43" s="101" t="s">
        <v>62</v>
      </c>
      <c r="C43" s="102"/>
      <c r="D43" s="72"/>
    </row>
    <row r="44" spans="1:11" x14ac:dyDescent="0.25">
      <c r="B44" s="101" t="s">
        <v>63</v>
      </c>
      <c r="C44" s="102"/>
      <c r="D44" s="72"/>
    </row>
    <row r="45" spans="1:11" x14ac:dyDescent="0.25">
      <c r="B45" s="101" t="s">
        <v>137</v>
      </c>
      <c r="C45" s="102"/>
      <c r="D45" s="72"/>
    </row>
    <row r="46" spans="1:11" x14ac:dyDescent="0.25">
      <c r="B46" s="101" t="s">
        <v>138</v>
      </c>
      <c r="C46" s="102"/>
      <c r="D46" s="72"/>
    </row>
    <row r="47" spans="1:11" x14ac:dyDescent="0.25">
      <c r="B47" s="103" t="s">
        <v>139</v>
      </c>
      <c r="C47" s="102"/>
      <c r="D47" s="72"/>
    </row>
    <row r="48" spans="1:11" x14ac:dyDescent="0.25">
      <c r="B48" s="104" t="s">
        <v>67</v>
      </c>
      <c r="C48" s="102"/>
      <c r="D48" s="72" t="str">
        <f>+IF(AND(C48&lt;&gt;"",B48=""),"Tilgreina þarf tekjuflokk","")</f>
        <v/>
      </c>
    </row>
    <row r="49" spans="2:4" x14ac:dyDescent="0.25">
      <c r="B49" s="105"/>
      <c r="C49" s="102"/>
      <c r="D49" s="72" t="str">
        <f t="shared" ref="D49:D66" si="2">+IF(AND(C49&lt;&gt;"",B49=""),"Tilgreina þarf tekjuflokk","")</f>
        <v/>
      </c>
    </row>
    <row r="50" spans="2:4" x14ac:dyDescent="0.25">
      <c r="B50" s="105"/>
      <c r="C50" s="102"/>
      <c r="D50" s="72" t="str">
        <f t="shared" si="2"/>
        <v/>
      </c>
    </row>
    <row r="51" spans="2:4" x14ac:dyDescent="0.25">
      <c r="B51" s="105"/>
      <c r="C51" s="102"/>
      <c r="D51" s="72" t="str">
        <f t="shared" si="2"/>
        <v/>
      </c>
    </row>
    <row r="52" spans="2:4" x14ac:dyDescent="0.25">
      <c r="B52" s="105"/>
      <c r="C52" s="102"/>
      <c r="D52" s="72" t="str">
        <f t="shared" si="2"/>
        <v/>
      </c>
    </row>
    <row r="53" spans="2:4" x14ac:dyDescent="0.25">
      <c r="B53" s="105"/>
      <c r="C53" s="102"/>
      <c r="D53" s="72" t="str">
        <f t="shared" si="2"/>
        <v/>
      </c>
    </row>
    <row r="54" spans="2:4" x14ac:dyDescent="0.25">
      <c r="B54" s="105"/>
      <c r="C54" s="102"/>
      <c r="D54" s="72" t="str">
        <f t="shared" si="2"/>
        <v/>
      </c>
    </row>
    <row r="55" spans="2:4" x14ac:dyDescent="0.25">
      <c r="B55" s="105"/>
      <c r="C55" s="102"/>
      <c r="D55" s="72" t="str">
        <f t="shared" si="2"/>
        <v/>
      </c>
    </row>
    <row r="56" spans="2:4" x14ac:dyDescent="0.25">
      <c r="B56" s="105"/>
      <c r="C56" s="102"/>
      <c r="D56" s="72" t="str">
        <f t="shared" si="2"/>
        <v/>
      </c>
    </row>
    <row r="57" spans="2:4" x14ac:dyDescent="0.25">
      <c r="B57" s="105"/>
      <c r="C57" s="102"/>
      <c r="D57" s="72" t="str">
        <f t="shared" si="2"/>
        <v/>
      </c>
    </row>
    <row r="58" spans="2:4" x14ac:dyDescent="0.25">
      <c r="B58" s="105"/>
      <c r="C58" s="102"/>
      <c r="D58" s="72" t="str">
        <f t="shared" si="2"/>
        <v/>
      </c>
    </row>
    <row r="59" spans="2:4" x14ac:dyDescent="0.25">
      <c r="B59" s="105"/>
      <c r="C59" s="102"/>
      <c r="D59" s="72" t="str">
        <f t="shared" si="2"/>
        <v/>
      </c>
    </row>
    <row r="60" spans="2:4" x14ac:dyDescent="0.25">
      <c r="B60" s="105"/>
      <c r="C60" s="102"/>
      <c r="D60" s="72" t="str">
        <f t="shared" si="2"/>
        <v/>
      </c>
    </row>
    <row r="61" spans="2:4" x14ac:dyDescent="0.25">
      <c r="B61" s="105"/>
      <c r="C61" s="102"/>
      <c r="D61" s="72" t="str">
        <f t="shared" si="2"/>
        <v/>
      </c>
    </row>
    <row r="62" spans="2:4" x14ac:dyDescent="0.25">
      <c r="B62" s="105"/>
      <c r="C62" s="102"/>
      <c r="D62" s="72" t="str">
        <f t="shared" si="2"/>
        <v/>
      </c>
    </row>
    <row r="63" spans="2:4" x14ac:dyDescent="0.25">
      <c r="B63" s="105"/>
      <c r="C63" s="102"/>
      <c r="D63" s="72" t="str">
        <f t="shared" si="2"/>
        <v/>
      </c>
    </row>
    <row r="64" spans="2:4" x14ac:dyDescent="0.25">
      <c r="B64" s="105"/>
      <c r="C64" s="102"/>
      <c r="D64" s="72" t="str">
        <f t="shared" si="2"/>
        <v/>
      </c>
    </row>
    <row r="65" spans="2:4" x14ac:dyDescent="0.25">
      <c r="B65" s="105"/>
      <c r="C65" s="102"/>
      <c r="D65" s="72" t="str">
        <f t="shared" si="2"/>
        <v/>
      </c>
    </row>
    <row r="66" spans="2:4" x14ac:dyDescent="0.25">
      <c r="B66" s="106"/>
      <c r="C66" s="107"/>
      <c r="D66" s="72" t="str">
        <f t="shared" si="2"/>
        <v/>
      </c>
    </row>
    <row r="67" spans="2:4" ht="13.8" thickBot="1" x14ac:dyDescent="0.3">
      <c r="B67" s="110" t="s">
        <v>94</v>
      </c>
      <c r="C67" s="108">
        <f>SUM(C40:C66)</f>
        <v>0</v>
      </c>
    </row>
  </sheetData>
  <sheetProtection algorithmName="SHA-512" hashValue="k/EZ5bG9LgGzBY4zULHPbMFduG4OlVaVXSqZoNgdjairC55ZhIhGLJKGJj/CLdIx0ZjZ5uIv9OWoB7k4czhZxw==" saltValue="wVUC1nAg9VomuMgdFEKGHw==" spinCount="100000" sheet="1" objects="1" scenarios="1"/>
  <mergeCells count="3">
    <mergeCell ref="F37:H37"/>
    <mergeCell ref="B38:C38"/>
    <mergeCell ref="B8:J8"/>
  </mergeCells>
  <conditionalFormatting sqref="B41:B66">
    <cfRule type="expression" dxfId="31" priority="2">
      <formula>AND($C41&lt;&gt;"",$B41="")</formula>
    </cfRule>
  </conditionalFormatting>
  <conditionalFormatting sqref="B35:J35">
    <cfRule type="expression" dxfId="30" priority="5">
      <formula>1=1</formula>
    </cfRule>
  </conditionalFormatting>
  <conditionalFormatting sqref="C11:C34">
    <cfRule type="expression" dxfId="29" priority="4">
      <formula>AND($D11&lt;&gt;"",$C$11="")</formula>
    </cfRule>
  </conditionalFormatting>
  <conditionalFormatting sqref="C49:C66">
    <cfRule type="expression" dxfId="28" priority="1">
      <formula>AND($B49&lt;&gt;"",$C49="")</formula>
    </cfRule>
  </conditionalFormatting>
  <conditionalFormatting sqref="C11:D34">
    <cfRule type="expression" dxfId="27" priority="3">
      <formula>AND($C11&lt;&gt;"",$D11&lt;&gt;"")</formula>
    </cfRule>
  </conditionalFormatting>
  <conditionalFormatting sqref="D11:D34">
    <cfRule type="expression" dxfId="26" priority="6">
      <formula>AND($C11&lt;&gt;"",$D11="")</formula>
    </cfRule>
  </conditionalFormatting>
  <conditionalFormatting sqref="F11:J34">
    <cfRule type="expression" dxfId="25" priority="7">
      <formula>AND($E11&gt;0,F11="")</formula>
    </cfRule>
  </conditionalFormatting>
  <dataValidations count="11">
    <dataValidation type="whole" operator="greaterThanOrEqual" allowBlank="1" showInputMessage="1" showErrorMessage="1" sqref="C41:C66" xr:uid="{B0F1A890-37D4-49E9-96C5-9208C4A92D61}">
      <formula1>0</formula1>
    </dataValidation>
    <dataValidation type="whole" allowBlank="1" showInputMessage="1" showErrorMessage="1" error="Talan verður að vera 1 eða 2" sqref="D4" xr:uid="{C84C9788-803C-4410-8CED-D6F56B52742E}">
      <formula1>1</formula1>
      <formula2>2</formula2>
    </dataValidation>
    <dataValidation type="decimal" operator="greaterThanOrEqual" allowBlank="1" showInputMessage="1" showErrorMessage="1" error="Fjöldi daga má ekki vera neikvæð stærð" prompt="Meðaltals fjöldi daga frá því að farþegar greiða ferð að fullu þar til að ferðin er farin." sqref="J11:J34" xr:uid="{DC0CFAAB-4FA9-4875-BF5A-F5EB93D75511}">
      <formula1>0</formula1>
    </dataValidation>
    <dataValidation type="decimal" operator="greaterThanOrEqual" allowBlank="1" showInputMessage="1" showErrorMessage="1" error="Lengd ferðar þarf að vera að lágmarki 1 dagur" prompt="Sé lengd ferðar sú sama hjá öllum farþegum skal skrá lengd hennar. _x000a_Ef lengd skráðra ferða er mismunandi þarf að skrá vegið meðaltal lengdar ferðanna. " sqref="I11:I34" xr:uid="{EE5508D8-7448-43F9-8FE9-3F8F266F2697}">
      <formula1>1</formula1>
    </dataValidation>
    <dataValidation type="whole" operator="greaterThanOrEqual" allowBlank="1" showInputMessage="1" showErrorMessage="1" error="Fjöldi ferðamanna þarf að vera heil tala og að lágmarki 1 ferðamaður" prompt="Samanlagður fjöldi ferðamanna sem fer í viðkomandi ferðir." sqref="H11:H34" xr:uid="{3008A15B-B5B6-4539-93FD-49BF1D2A9C7A}">
      <formula1>1</formula1>
    </dataValidation>
    <dataValidation type="whole" operator="greaterThanOrEqual" allowBlank="1" showInputMessage="1" showErrorMessage="1" error="Fjöldi ferða þarf að vera heil tala og að lágmarki 1 ferð" prompt="Fjöldi brottfara sem eiga við um þessa línu" sqref="G11:G34" xr:uid="{A64DAD1A-D614-46C3-9122-9DE5C28F520A}">
      <formula1>1</formula1>
    </dataValidation>
    <dataValidation type="whole" operator="greaterThanOrEqual" allowBlank="1" showInputMessage="1" showErrorMessage="1" error="Heildarfjárhæð staðfestingargreiðslna þarf að vera heil tala og að lágmarki 0" prompt="Samanlögð upphæð allra staðfestingargreiðslna sem mótteknar eru vegna þeirra ferða sem skráðar eru í línuna._x000a_Sé ferð greidd í einni greiðslu færist 0 í þennan reit." sqref="F11:F34" xr:uid="{85C66959-D5C0-4AF7-AA23-AF95CD5B5F22}">
      <formula1>0</formula1>
    </dataValidation>
    <dataValidation type="whole" operator="greaterThanOrEqual" allowBlank="1" showInputMessage="1" showErrorMessage="1" error="Heildarsöluverð þarf að vera heil tala og að lágmarki 0" prompt="Samanlögð fjárhæð þeirra greiðslna sem að ferðaskrifstofan tekur við vegna samtengdrar ferðatilhögunar" sqref="D11:D34" xr:uid="{C5FE41B8-84F8-42FE-99BD-84B14AE41515}">
      <formula1>0</formula1>
    </dataValidation>
    <dataValidation type="whole" operator="greaterThanOrEqual" allowBlank="1" showInputMessage="1" showErrorMessage="1" error="Heildarsöluverð þarf að vera heil tala og að lágmarki 0" prompt="Samanlögð fjárhæð sem ferðaskrifstofa / seljandi fær greidda fyrir þær ferðir sem skráðar eru í línuna" sqref="C11:C34" xr:uid="{73E83686-6B41-4936-ADA9-B41AB2306987}">
      <formula1>0</formula1>
    </dataValidation>
    <dataValidation allowBlank="1" showInputMessage="1" showErrorMessage="1" prompt="Hér skal skrá heiti ferðar eða lýsingu á ferð." sqref="B11:B34" xr:uid="{B73886EF-1F0F-4AC7-998E-B9BA44E85EAA}"/>
    <dataValidation allowBlank="1" showInputMessage="1" showErrorMessage="1" prompt="Bæta við flokkum eftir því sem við á" sqref="B48:B66" xr:uid="{CD640F28-33C3-4F93-9B2A-CBC4976C94BF}"/>
  </dataValidations>
  <pageMargins left="0.11811023622047245" right="0.11811023622047245" top="0.55118110236220474" bottom="0.35433070866141736" header="0.11811023622047245" footer="0.31496062992125984"/>
  <pageSetup paperSize="9" orientation="landscape" horizontalDpi="300" verticalDpi="300" r:id="rId1"/>
  <headerFooter>
    <oddHeader xml:space="preserve">&amp;L&amp;A&amp;C&amp;"-,Bold"Yfirlit yfir sölu ferða&amp;R 
</oddHead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942C6-F647-4031-A893-86ACD9CA1A80}">
  <sheetPr codeName="Sheet9"/>
  <dimension ref="A1:K67"/>
  <sheetViews>
    <sheetView showGridLines="0" zoomScaleNormal="100" workbookViewId="0">
      <pane ySplit="1" topLeftCell="A2" activePane="bottomLeft" state="frozen"/>
      <selection activeCell="B40" sqref="B40"/>
      <selection pane="bottomLeft" activeCell="C4" sqref="C4"/>
    </sheetView>
  </sheetViews>
  <sheetFormatPr defaultColWidth="9.109375" defaultRowHeight="13.2" x14ac:dyDescent="0.25"/>
  <cols>
    <col min="1" max="1" width="5.6640625" style="50" customWidth="1"/>
    <col min="2" max="2" width="52.33203125" style="50" customWidth="1"/>
    <col min="3" max="3" width="17.6640625" style="50" customWidth="1"/>
    <col min="4" max="4" width="19" style="50" customWidth="1"/>
    <col min="5" max="6" width="18.33203125" style="50" customWidth="1"/>
    <col min="7" max="9" width="14.44140625" style="50" customWidth="1"/>
    <col min="10" max="10" width="18.44140625" style="50" bestFit="1" customWidth="1"/>
    <col min="11" max="11" width="100.6640625" style="50" customWidth="1"/>
    <col min="12" max="16384" width="9.109375" style="50"/>
  </cols>
  <sheetData>
    <row r="1" spans="2:11" s="49" customFormat="1" ht="42" customHeight="1" thickBot="1" x14ac:dyDescent="0.3"/>
    <row r="2" spans="2:11" ht="13.8" thickTop="1" x14ac:dyDescent="0.25"/>
    <row r="3" spans="2:11" ht="12" customHeight="1" x14ac:dyDescent="0.25">
      <c r="B3" s="52" t="s">
        <v>84</v>
      </c>
      <c r="C3" s="53" t="str">
        <f>IF(Upplýsingar!$B$14&gt;0,Upplýsingar!$B$14,"")</f>
        <v>Áætlun</v>
      </c>
      <c r="D3" s="54"/>
      <c r="F3" s="40" t="s">
        <v>140</v>
      </c>
      <c r="G3" s="40"/>
      <c r="H3" s="40"/>
      <c r="I3" s="40"/>
      <c r="J3" s="66"/>
      <c r="K3" s="66"/>
    </row>
    <row r="4" spans="2:11" ht="12" customHeight="1" x14ac:dyDescent="0.3">
      <c r="B4" s="55" t="s">
        <v>85</v>
      </c>
      <c r="C4" s="56" t="str">
        <f>IF(Upplýsingar!$C$14="","",Upplýsingar!$C$14)</f>
        <v/>
      </c>
      <c r="F4" s="186" t="s">
        <v>141</v>
      </c>
      <c r="G4" s="186"/>
      <c r="H4" s="186"/>
      <c r="I4" s="186"/>
      <c r="J4" s="187"/>
      <c r="K4" s="187"/>
    </row>
    <row r="5" spans="2:11" ht="12" customHeight="1" x14ac:dyDescent="0.25">
      <c r="B5" s="55" t="s">
        <v>86</v>
      </c>
      <c r="C5" s="57" t="str">
        <f>IF(Upplýsingar!$D$14="","",Upplýsingar!$D$14)</f>
        <v/>
      </c>
      <c r="D5" s="57"/>
      <c r="E5" s="57"/>
      <c r="F5" s="41" t="s">
        <v>102</v>
      </c>
      <c r="G5" s="42"/>
      <c r="H5" s="42"/>
      <c r="I5" s="42"/>
      <c r="J5" s="61"/>
      <c r="K5" s="61"/>
    </row>
    <row r="6" spans="2:11" ht="12" customHeight="1" x14ac:dyDescent="0.25">
      <c r="B6" s="59" t="s">
        <v>104</v>
      </c>
      <c r="C6" s="60" t="str">
        <f>IF(Upplýsingar!$E$14="","",Upplýsingar!$E$14)</f>
        <v/>
      </c>
      <c r="D6" s="60"/>
      <c r="E6" s="57"/>
    </row>
    <row r="7" spans="2:11" x14ac:dyDescent="0.25">
      <c r="B7" s="67"/>
      <c r="C7" s="68"/>
      <c r="D7" s="68"/>
      <c r="E7" s="68"/>
    </row>
    <row r="8" spans="2:11" ht="19.5" customHeight="1" x14ac:dyDescent="0.25">
      <c r="B8" s="213" t="s">
        <v>162</v>
      </c>
      <c r="C8" s="214"/>
      <c r="D8" s="214"/>
      <c r="E8" s="214"/>
      <c r="F8" s="214"/>
      <c r="G8" s="214"/>
      <c r="H8" s="214"/>
      <c r="I8" s="214"/>
      <c r="J8" s="215"/>
    </row>
    <row r="9" spans="2:11" ht="39.6" x14ac:dyDescent="0.25">
      <c r="B9" s="69" t="s">
        <v>87</v>
      </c>
      <c r="C9" s="70" t="s">
        <v>172</v>
      </c>
      <c r="D9" s="70" t="s">
        <v>88</v>
      </c>
      <c r="E9" s="70" t="s">
        <v>89</v>
      </c>
      <c r="F9" s="70" t="s">
        <v>90</v>
      </c>
      <c r="G9" s="70" t="s">
        <v>91</v>
      </c>
      <c r="H9" s="70" t="s">
        <v>92</v>
      </c>
      <c r="I9" s="70" t="s">
        <v>93</v>
      </c>
      <c r="J9" s="71" t="s">
        <v>163</v>
      </c>
      <c r="K9" s="72"/>
    </row>
    <row r="10" spans="2:11" ht="39.6" x14ac:dyDescent="0.25">
      <c r="B10" s="69" t="s">
        <v>20</v>
      </c>
      <c r="C10" s="70" t="s">
        <v>18</v>
      </c>
      <c r="D10" s="70" t="s">
        <v>164</v>
      </c>
      <c r="E10" s="70" t="s">
        <v>16</v>
      </c>
      <c r="F10" s="70" t="s">
        <v>73</v>
      </c>
      <c r="G10" s="70" t="s">
        <v>0</v>
      </c>
      <c r="H10" s="70" t="s">
        <v>5</v>
      </c>
      <c r="I10" s="70" t="s">
        <v>76</v>
      </c>
      <c r="J10" s="71" t="s">
        <v>136</v>
      </c>
      <c r="K10" s="72" t="s">
        <v>168</v>
      </c>
    </row>
    <row r="11" spans="2:11" x14ac:dyDescent="0.25">
      <c r="B11" s="73"/>
      <c r="C11" s="74"/>
      <c r="D11" s="74"/>
      <c r="E11" s="75">
        <f t="shared" ref="E11:E34" si="0">D11+C11</f>
        <v>0</v>
      </c>
      <c r="F11" s="74"/>
      <c r="G11" s="74"/>
      <c r="H11" s="74"/>
      <c r="I11" s="74"/>
      <c r="J11" s="76"/>
      <c r="K11" s="51" t="str">
        <f>IF(E11=0,"",IF(AND(C11&lt;&gt;"",D11&lt;&gt;""),"Ekki er heimilt að fylla út í bæði heildarsöluverð pakkaferðar og samtengdrar ferðatilhögunar í sömu línu",IF(OR(ISBLANK(F11),ISBLANK(G11),ISBLANK(H11),ISBLANK(I11),ISBLANK(J11)),"Fylla þarf út: staðfestingargreiðslur, fjölda ferða, fjölda ferðamanna, lengd ferða og fjölda daga frá lokagreiðslu til upphafs ferðar","")))</f>
        <v/>
      </c>
    </row>
    <row r="12" spans="2:11" x14ac:dyDescent="0.25">
      <c r="B12" s="77"/>
      <c r="C12" s="78"/>
      <c r="D12" s="79"/>
      <c r="E12" s="80">
        <f t="shared" si="0"/>
        <v>0</v>
      </c>
      <c r="F12" s="78"/>
      <c r="G12" s="78"/>
      <c r="H12" s="78"/>
      <c r="I12" s="78"/>
      <c r="J12" s="81"/>
      <c r="K12" s="51" t="str">
        <f t="shared" ref="K12:K34" si="1">IF(E12=0,"",IF(OR(ISBLANK(F12),ISBLANK(G12),ISBLANK(H12),ISBLANK(I12),ISBLANK(J12)),"Fylla þarf út: staðfestingargreiðslur, fjölda ferða, fjölda ferðamanna, lengd ferða og fjölda daga frá lokagreiðslu til upphafs ferðar",""))</f>
        <v/>
      </c>
    </row>
    <row r="13" spans="2:11" x14ac:dyDescent="0.25">
      <c r="B13" s="77"/>
      <c r="C13" s="78"/>
      <c r="D13" s="79"/>
      <c r="E13" s="80">
        <f t="shared" si="0"/>
        <v>0</v>
      </c>
      <c r="F13" s="78"/>
      <c r="G13" s="78"/>
      <c r="H13" s="78"/>
      <c r="I13" s="78"/>
      <c r="J13" s="81"/>
      <c r="K13" s="51" t="str">
        <f t="shared" si="1"/>
        <v/>
      </c>
    </row>
    <row r="14" spans="2:11" x14ac:dyDescent="0.25">
      <c r="B14" s="77"/>
      <c r="C14" s="78"/>
      <c r="D14" s="79"/>
      <c r="E14" s="80">
        <f t="shared" si="0"/>
        <v>0</v>
      </c>
      <c r="F14" s="78"/>
      <c r="G14" s="78"/>
      <c r="H14" s="78"/>
      <c r="I14" s="78"/>
      <c r="J14" s="81"/>
      <c r="K14" s="51" t="str">
        <f t="shared" si="1"/>
        <v/>
      </c>
    </row>
    <row r="15" spans="2:11" x14ac:dyDescent="0.25">
      <c r="B15" s="77"/>
      <c r="C15" s="78"/>
      <c r="D15" s="79"/>
      <c r="E15" s="80">
        <f t="shared" si="0"/>
        <v>0</v>
      </c>
      <c r="F15" s="78"/>
      <c r="G15" s="78"/>
      <c r="H15" s="78"/>
      <c r="I15" s="78"/>
      <c r="J15" s="81"/>
      <c r="K15" s="51" t="str">
        <f t="shared" si="1"/>
        <v/>
      </c>
    </row>
    <row r="16" spans="2:11" x14ac:dyDescent="0.25">
      <c r="B16" s="82"/>
      <c r="C16" s="78"/>
      <c r="D16" s="79"/>
      <c r="E16" s="80">
        <f t="shared" si="0"/>
        <v>0</v>
      </c>
      <c r="F16" s="78"/>
      <c r="G16" s="78"/>
      <c r="H16" s="78"/>
      <c r="I16" s="78"/>
      <c r="J16" s="81"/>
      <c r="K16" s="51" t="str">
        <f t="shared" si="1"/>
        <v/>
      </c>
    </row>
    <row r="17" spans="2:11" x14ac:dyDescent="0.25">
      <c r="B17" s="82"/>
      <c r="C17" s="78"/>
      <c r="D17" s="79"/>
      <c r="E17" s="80">
        <f t="shared" si="0"/>
        <v>0</v>
      </c>
      <c r="F17" s="78"/>
      <c r="G17" s="78"/>
      <c r="H17" s="78"/>
      <c r="I17" s="78"/>
      <c r="J17" s="81"/>
      <c r="K17" s="51" t="str">
        <f t="shared" si="1"/>
        <v/>
      </c>
    </row>
    <row r="18" spans="2:11" x14ac:dyDescent="0.25">
      <c r="B18" s="82"/>
      <c r="C18" s="78"/>
      <c r="D18" s="79"/>
      <c r="E18" s="80">
        <f t="shared" si="0"/>
        <v>0</v>
      </c>
      <c r="F18" s="78"/>
      <c r="G18" s="78"/>
      <c r="H18" s="78"/>
      <c r="I18" s="78"/>
      <c r="J18" s="81"/>
      <c r="K18" s="51" t="str">
        <f t="shared" si="1"/>
        <v/>
      </c>
    </row>
    <row r="19" spans="2:11" x14ac:dyDescent="0.25">
      <c r="B19" s="82"/>
      <c r="C19" s="78"/>
      <c r="D19" s="79"/>
      <c r="E19" s="80">
        <f t="shared" si="0"/>
        <v>0</v>
      </c>
      <c r="F19" s="78"/>
      <c r="G19" s="78"/>
      <c r="H19" s="78"/>
      <c r="I19" s="78"/>
      <c r="J19" s="81"/>
      <c r="K19" s="51" t="str">
        <f t="shared" si="1"/>
        <v/>
      </c>
    </row>
    <row r="20" spans="2:11" x14ac:dyDescent="0.25">
      <c r="B20" s="82"/>
      <c r="C20" s="78"/>
      <c r="D20" s="79"/>
      <c r="E20" s="80">
        <f t="shared" si="0"/>
        <v>0</v>
      </c>
      <c r="F20" s="78"/>
      <c r="G20" s="78"/>
      <c r="H20" s="78"/>
      <c r="I20" s="78"/>
      <c r="J20" s="81"/>
      <c r="K20" s="51" t="str">
        <f t="shared" si="1"/>
        <v/>
      </c>
    </row>
    <row r="21" spans="2:11" x14ac:dyDescent="0.25">
      <c r="B21" s="82"/>
      <c r="C21" s="78"/>
      <c r="D21" s="79"/>
      <c r="E21" s="80">
        <f t="shared" si="0"/>
        <v>0</v>
      </c>
      <c r="F21" s="78"/>
      <c r="G21" s="78"/>
      <c r="H21" s="78"/>
      <c r="I21" s="78"/>
      <c r="J21" s="81"/>
      <c r="K21" s="51" t="str">
        <f t="shared" si="1"/>
        <v/>
      </c>
    </row>
    <row r="22" spans="2:11" x14ac:dyDescent="0.25">
      <c r="B22" s="82"/>
      <c r="C22" s="78"/>
      <c r="D22" s="79"/>
      <c r="E22" s="80">
        <f t="shared" si="0"/>
        <v>0</v>
      </c>
      <c r="F22" s="78"/>
      <c r="G22" s="78"/>
      <c r="H22" s="78"/>
      <c r="I22" s="78"/>
      <c r="J22" s="81"/>
      <c r="K22" s="51" t="str">
        <f t="shared" si="1"/>
        <v/>
      </c>
    </row>
    <row r="23" spans="2:11" x14ac:dyDescent="0.25">
      <c r="B23" s="82"/>
      <c r="C23" s="78"/>
      <c r="D23" s="79"/>
      <c r="E23" s="80">
        <f t="shared" si="0"/>
        <v>0</v>
      </c>
      <c r="F23" s="78"/>
      <c r="G23" s="78"/>
      <c r="H23" s="78"/>
      <c r="I23" s="78"/>
      <c r="J23" s="81"/>
      <c r="K23" s="51" t="str">
        <f t="shared" si="1"/>
        <v/>
      </c>
    </row>
    <row r="24" spans="2:11" x14ac:dyDescent="0.25">
      <c r="B24" s="82"/>
      <c r="C24" s="78"/>
      <c r="D24" s="79"/>
      <c r="E24" s="80">
        <f t="shared" si="0"/>
        <v>0</v>
      </c>
      <c r="F24" s="78"/>
      <c r="G24" s="78"/>
      <c r="H24" s="78"/>
      <c r="I24" s="78"/>
      <c r="J24" s="81"/>
      <c r="K24" s="51" t="str">
        <f t="shared" si="1"/>
        <v/>
      </c>
    </row>
    <row r="25" spans="2:11" x14ac:dyDescent="0.25">
      <c r="B25" s="82"/>
      <c r="C25" s="78"/>
      <c r="D25" s="79"/>
      <c r="E25" s="80">
        <f t="shared" si="0"/>
        <v>0</v>
      </c>
      <c r="F25" s="78"/>
      <c r="G25" s="78"/>
      <c r="H25" s="78"/>
      <c r="I25" s="78"/>
      <c r="J25" s="81"/>
      <c r="K25" s="51" t="str">
        <f t="shared" si="1"/>
        <v/>
      </c>
    </row>
    <row r="26" spans="2:11" x14ac:dyDescent="0.25">
      <c r="B26" s="82"/>
      <c r="C26" s="78"/>
      <c r="D26" s="79"/>
      <c r="E26" s="80">
        <f t="shared" si="0"/>
        <v>0</v>
      </c>
      <c r="F26" s="78"/>
      <c r="G26" s="78"/>
      <c r="H26" s="78"/>
      <c r="I26" s="78"/>
      <c r="J26" s="81"/>
      <c r="K26" s="51" t="str">
        <f t="shared" si="1"/>
        <v/>
      </c>
    </row>
    <row r="27" spans="2:11" x14ac:dyDescent="0.25">
      <c r="B27" s="82"/>
      <c r="C27" s="78"/>
      <c r="D27" s="79"/>
      <c r="E27" s="80">
        <f t="shared" si="0"/>
        <v>0</v>
      </c>
      <c r="F27" s="78"/>
      <c r="G27" s="78"/>
      <c r="H27" s="78"/>
      <c r="I27" s="78"/>
      <c r="J27" s="81"/>
      <c r="K27" s="51" t="str">
        <f t="shared" si="1"/>
        <v/>
      </c>
    </row>
    <row r="28" spans="2:11" x14ac:dyDescent="0.25">
      <c r="B28" s="82"/>
      <c r="C28" s="78"/>
      <c r="D28" s="79"/>
      <c r="E28" s="80">
        <f t="shared" si="0"/>
        <v>0</v>
      </c>
      <c r="F28" s="78"/>
      <c r="G28" s="78"/>
      <c r="H28" s="78"/>
      <c r="I28" s="78"/>
      <c r="J28" s="81"/>
      <c r="K28" s="51" t="str">
        <f t="shared" si="1"/>
        <v/>
      </c>
    </row>
    <row r="29" spans="2:11" x14ac:dyDescent="0.25">
      <c r="B29" s="82"/>
      <c r="C29" s="78"/>
      <c r="D29" s="79"/>
      <c r="E29" s="80">
        <f t="shared" si="0"/>
        <v>0</v>
      </c>
      <c r="F29" s="78"/>
      <c r="G29" s="78"/>
      <c r="H29" s="78"/>
      <c r="I29" s="78"/>
      <c r="J29" s="81"/>
      <c r="K29" s="51" t="str">
        <f t="shared" si="1"/>
        <v/>
      </c>
    </row>
    <row r="30" spans="2:11" x14ac:dyDescent="0.25">
      <c r="B30" s="82"/>
      <c r="C30" s="78"/>
      <c r="D30" s="79"/>
      <c r="E30" s="80">
        <f t="shared" si="0"/>
        <v>0</v>
      </c>
      <c r="F30" s="78"/>
      <c r="G30" s="78"/>
      <c r="H30" s="78"/>
      <c r="I30" s="78"/>
      <c r="J30" s="81"/>
      <c r="K30" s="51" t="str">
        <f t="shared" si="1"/>
        <v/>
      </c>
    </row>
    <row r="31" spans="2:11" x14ac:dyDescent="0.25">
      <c r="B31" s="82"/>
      <c r="C31" s="78"/>
      <c r="D31" s="79"/>
      <c r="E31" s="80">
        <f t="shared" si="0"/>
        <v>0</v>
      </c>
      <c r="F31" s="78"/>
      <c r="G31" s="78"/>
      <c r="H31" s="78"/>
      <c r="I31" s="78"/>
      <c r="J31" s="81"/>
      <c r="K31" s="51" t="str">
        <f t="shared" si="1"/>
        <v/>
      </c>
    </row>
    <row r="32" spans="2:11" x14ac:dyDescent="0.25">
      <c r="B32" s="82"/>
      <c r="C32" s="78"/>
      <c r="D32" s="79"/>
      <c r="E32" s="80">
        <f t="shared" si="0"/>
        <v>0</v>
      </c>
      <c r="F32" s="78"/>
      <c r="G32" s="78"/>
      <c r="H32" s="78"/>
      <c r="I32" s="78"/>
      <c r="J32" s="81"/>
      <c r="K32" s="51" t="str">
        <f t="shared" si="1"/>
        <v/>
      </c>
    </row>
    <row r="33" spans="1:11" x14ac:dyDescent="0.25">
      <c r="B33" s="82"/>
      <c r="C33" s="78"/>
      <c r="D33" s="79"/>
      <c r="E33" s="80">
        <f t="shared" si="0"/>
        <v>0</v>
      </c>
      <c r="F33" s="78"/>
      <c r="G33" s="78"/>
      <c r="H33" s="78"/>
      <c r="I33" s="78"/>
      <c r="J33" s="81"/>
      <c r="K33" s="51" t="str">
        <f t="shared" si="1"/>
        <v/>
      </c>
    </row>
    <row r="34" spans="1:11" x14ac:dyDescent="0.25">
      <c r="B34" s="83"/>
      <c r="C34" s="84"/>
      <c r="D34" s="85"/>
      <c r="E34" s="86">
        <f t="shared" si="0"/>
        <v>0</v>
      </c>
      <c r="F34" s="84"/>
      <c r="G34" s="84"/>
      <c r="H34" s="84"/>
      <c r="I34" s="84"/>
      <c r="J34" s="87"/>
      <c r="K34" s="51" t="str">
        <f t="shared" si="1"/>
        <v/>
      </c>
    </row>
    <row r="35" spans="1:11" s="92" customFormat="1" ht="13.8" thickBot="1" x14ac:dyDescent="0.3">
      <c r="A35" s="50"/>
      <c r="B35" s="109" t="s">
        <v>94</v>
      </c>
      <c r="C35" s="88">
        <f>SUM(C11:C34)</f>
        <v>0</v>
      </c>
      <c r="D35" s="88">
        <f>SUM($D$11:$D$34)</f>
        <v>0</v>
      </c>
      <c r="E35" s="88">
        <f>SUM($E$11:$E$34)</f>
        <v>0</v>
      </c>
      <c r="F35" s="89">
        <f>SUM($F$11:$F$34)</f>
        <v>0</v>
      </c>
      <c r="G35" s="88">
        <f>SUM($G$11:$G$34)</f>
        <v>0</v>
      </c>
      <c r="H35" s="88">
        <f>SUM($H$11:$H$34)</f>
        <v>0</v>
      </c>
      <c r="I35" s="90"/>
      <c r="J35" s="91"/>
    </row>
    <row r="36" spans="1:11" s="92" customFormat="1" x14ac:dyDescent="0.25">
      <c r="A36" s="50"/>
      <c r="B36" s="93"/>
      <c r="C36" s="94"/>
      <c r="D36" s="94"/>
      <c r="E36" s="94"/>
      <c r="F36" s="95"/>
      <c r="G36" s="94"/>
      <c r="H36" s="94"/>
      <c r="I36" s="96"/>
      <c r="J36" s="96"/>
    </row>
    <row r="37" spans="1:11" x14ac:dyDescent="0.25">
      <c r="F37" s="210"/>
      <c r="G37" s="210"/>
      <c r="H37" s="210"/>
      <c r="I37" s="97"/>
      <c r="J37" s="97"/>
    </row>
    <row r="38" spans="1:11" ht="30" customHeight="1" x14ac:dyDescent="0.25">
      <c r="B38" s="211" t="s">
        <v>170</v>
      </c>
      <c r="C38" s="212"/>
      <c r="F38" s="98"/>
      <c r="G38" s="98"/>
      <c r="H38" s="98"/>
      <c r="I38" s="97"/>
      <c r="J38" s="97"/>
    </row>
    <row r="39" spans="1:11" ht="39.6" x14ac:dyDescent="0.25">
      <c r="B39" s="64" t="s">
        <v>125</v>
      </c>
      <c r="C39" s="65" t="s">
        <v>95</v>
      </c>
      <c r="D39" s="56"/>
      <c r="E39" s="56"/>
    </row>
    <row r="40" spans="1:11" ht="39.6" x14ac:dyDescent="0.25">
      <c r="B40" s="64" t="s">
        <v>169</v>
      </c>
      <c r="C40" s="65" t="s">
        <v>60</v>
      </c>
      <c r="D40" s="112" t="s">
        <v>173</v>
      </c>
      <c r="E40" s="56"/>
    </row>
    <row r="41" spans="1:11" x14ac:dyDescent="0.25">
      <c r="B41" s="99" t="s">
        <v>175</v>
      </c>
      <c r="C41" s="100"/>
      <c r="D41" s="72" t="str">
        <f>+IF(AND(C41&lt;&gt;"",C41&lt;&gt;0),"Fylla þarf út eyðublaðið Tryggingaskyldir seljendur","")</f>
        <v/>
      </c>
    </row>
    <row r="42" spans="1:11" x14ac:dyDescent="0.25">
      <c r="B42" s="101" t="s">
        <v>61</v>
      </c>
      <c r="C42" s="102"/>
      <c r="D42" s="72"/>
    </row>
    <row r="43" spans="1:11" x14ac:dyDescent="0.25">
      <c r="B43" s="101" t="s">
        <v>62</v>
      </c>
      <c r="C43" s="102"/>
      <c r="D43" s="72"/>
    </row>
    <row r="44" spans="1:11" x14ac:dyDescent="0.25">
      <c r="B44" s="101" t="s">
        <v>63</v>
      </c>
      <c r="C44" s="102"/>
      <c r="D44" s="72"/>
    </row>
    <row r="45" spans="1:11" x14ac:dyDescent="0.25">
      <c r="B45" s="101" t="s">
        <v>137</v>
      </c>
      <c r="C45" s="102"/>
      <c r="D45" s="72"/>
    </row>
    <row r="46" spans="1:11" x14ac:dyDescent="0.25">
      <c r="B46" s="101" t="s">
        <v>138</v>
      </c>
      <c r="C46" s="102"/>
      <c r="D46" s="72"/>
    </row>
    <row r="47" spans="1:11" x14ac:dyDescent="0.25">
      <c r="B47" s="103" t="s">
        <v>139</v>
      </c>
      <c r="C47" s="102"/>
      <c r="D47" s="72"/>
    </row>
    <row r="48" spans="1:11" x14ac:dyDescent="0.25">
      <c r="B48" s="104" t="s">
        <v>67</v>
      </c>
      <c r="C48" s="102"/>
      <c r="D48" s="72" t="str">
        <f>+IF(AND(C48&lt;&gt;"",B48=""),"Tilgreina þarf tekjuflokk","")</f>
        <v/>
      </c>
    </row>
    <row r="49" spans="2:4" x14ac:dyDescent="0.25">
      <c r="B49" s="105"/>
      <c r="C49" s="102"/>
      <c r="D49" s="72" t="str">
        <f t="shared" ref="D49:D66" si="2">+IF(AND(C49&lt;&gt;"",B49=""),"Tilgreina þarf tekjuflokk","")</f>
        <v/>
      </c>
    </row>
    <row r="50" spans="2:4" x14ac:dyDescent="0.25">
      <c r="B50" s="105"/>
      <c r="C50" s="102"/>
      <c r="D50" s="72" t="str">
        <f t="shared" si="2"/>
        <v/>
      </c>
    </row>
    <row r="51" spans="2:4" x14ac:dyDescent="0.25">
      <c r="B51" s="105"/>
      <c r="C51" s="102"/>
      <c r="D51" s="72" t="str">
        <f t="shared" si="2"/>
        <v/>
      </c>
    </row>
    <row r="52" spans="2:4" x14ac:dyDescent="0.25">
      <c r="B52" s="105"/>
      <c r="C52" s="102"/>
      <c r="D52" s="72" t="str">
        <f t="shared" si="2"/>
        <v/>
      </c>
    </row>
    <row r="53" spans="2:4" x14ac:dyDescent="0.25">
      <c r="B53" s="105"/>
      <c r="C53" s="102"/>
      <c r="D53" s="72" t="str">
        <f t="shared" si="2"/>
        <v/>
      </c>
    </row>
    <row r="54" spans="2:4" x14ac:dyDescent="0.25">
      <c r="B54" s="105"/>
      <c r="C54" s="102"/>
      <c r="D54" s="72" t="str">
        <f t="shared" si="2"/>
        <v/>
      </c>
    </row>
    <row r="55" spans="2:4" x14ac:dyDescent="0.25">
      <c r="B55" s="105"/>
      <c r="C55" s="102"/>
      <c r="D55" s="72" t="str">
        <f t="shared" si="2"/>
        <v/>
      </c>
    </row>
    <row r="56" spans="2:4" x14ac:dyDescent="0.25">
      <c r="B56" s="105"/>
      <c r="C56" s="102"/>
      <c r="D56" s="72" t="str">
        <f t="shared" si="2"/>
        <v/>
      </c>
    </row>
    <row r="57" spans="2:4" x14ac:dyDescent="0.25">
      <c r="B57" s="105"/>
      <c r="C57" s="102"/>
      <c r="D57" s="72" t="str">
        <f t="shared" si="2"/>
        <v/>
      </c>
    </row>
    <row r="58" spans="2:4" x14ac:dyDescent="0.25">
      <c r="B58" s="105"/>
      <c r="C58" s="102"/>
      <c r="D58" s="72" t="str">
        <f t="shared" si="2"/>
        <v/>
      </c>
    </row>
    <row r="59" spans="2:4" x14ac:dyDescent="0.25">
      <c r="B59" s="105"/>
      <c r="C59" s="102"/>
      <c r="D59" s="72" t="str">
        <f t="shared" si="2"/>
        <v/>
      </c>
    </row>
    <row r="60" spans="2:4" x14ac:dyDescent="0.25">
      <c r="B60" s="105"/>
      <c r="C60" s="102"/>
      <c r="D60" s="72" t="str">
        <f t="shared" si="2"/>
        <v/>
      </c>
    </row>
    <row r="61" spans="2:4" x14ac:dyDescent="0.25">
      <c r="B61" s="105"/>
      <c r="C61" s="102"/>
      <c r="D61" s="72" t="str">
        <f t="shared" si="2"/>
        <v/>
      </c>
    </row>
    <row r="62" spans="2:4" x14ac:dyDescent="0.25">
      <c r="B62" s="105"/>
      <c r="C62" s="102"/>
      <c r="D62" s="72" t="str">
        <f t="shared" si="2"/>
        <v/>
      </c>
    </row>
    <row r="63" spans="2:4" x14ac:dyDescent="0.25">
      <c r="B63" s="105"/>
      <c r="C63" s="102"/>
      <c r="D63" s="72" t="str">
        <f t="shared" si="2"/>
        <v/>
      </c>
    </row>
    <row r="64" spans="2:4" x14ac:dyDescent="0.25">
      <c r="B64" s="105"/>
      <c r="C64" s="102"/>
      <c r="D64" s="72" t="str">
        <f t="shared" si="2"/>
        <v/>
      </c>
    </row>
    <row r="65" spans="2:4" x14ac:dyDescent="0.25">
      <c r="B65" s="105"/>
      <c r="C65" s="102"/>
      <c r="D65" s="72" t="str">
        <f t="shared" si="2"/>
        <v/>
      </c>
    </row>
    <row r="66" spans="2:4" x14ac:dyDescent="0.25">
      <c r="B66" s="106"/>
      <c r="C66" s="107"/>
      <c r="D66" s="72" t="str">
        <f t="shared" si="2"/>
        <v/>
      </c>
    </row>
    <row r="67" spans="2:4" ht="13.8" thickBot="1" x14ac:dyDescent="0.3">
      <c r="B67" s="110" t="s">
        <v>94</v>
      </c>
      <c r="C67" s="108">
        <f>SUM(C40:C66)</f>
        <v>0</v>
      </c>
    </row>
  </sheetData>
  <sheetProtection algorithmName="SHA-512" hashValue="GfUjeZKgk2Qok6WciQNJBOQ46lmFkZtWZi7lAA6N2QxgIgJf3+54MjSzq2AR/j3EZ3OhBXMmWA0vJqByIDBuwA==" saltValue="6Taiec6KGhpV4zYKLo4/vA==" spinCount="100000" sheet="1" objects="1" scenarios="1"/>
  <mergeCells count="3">
    <mergeCell ref="F37:H37"/>
    <mergeCell ref="B38:C38"/>
    <mergeCell ref="B8:J8"/>
  </mergeCells>
  <conditionalFormatting sqref="B41:B66">
    <cfRule type="expression" dxfId="24" priority="2">
      <formula>AND($C41&lt;&gt;"",$B41="")</formula>
    </cfRule>
  </conditionalFormatting>
  <conditionalFormatting sqref="B35:J35">
    <cfRule type="expression" dxfId="23" priority="5">
      <formula>1=1</formula>
    </cfRule>
  </conditionalFormatting>
  <conditionalFormatting sqref="C11:C34">
    <cfRule type="expression" dxfId="22" priority="4">
      <formula>AND($D11&lt;&gt;"",$C$11="")</formula>
    </cfRule>
  </conditionalFormatting>
  <conditionalFormatting sqref="C49:C66">
    <cfRule type="expression" dxfId="21" priority="1">
      <formula>AND($B49&lt;&gt;"",$C49="")</formula>
    </cfRule>
  </conditionalFormatting>
  <conditionalFormatting sqref="C11:D34">
    <cfRule type="expression" dxfId="20" priority="3">
      <formula>AND($C11&lt;&gt;"",$D11&lt;&gt;"")</formula>
    </cfRule>
  </conditionalFormatting>
  <conditionalFormatting sqref="D11:D34">
    <cfRule type="expression" dxfId="19" priority="6">
      <formula>AND($C11&lt;&gt;"",$D11="")</formula>
    </cfRule>
  </conditionalFormatting>
  <conditionalFormatting sqref="F11:J34">
    <cfRule type="expression" dxfId="18" priority="7">
      <formula>AND($E11&gt;0,F11="")</formula>
    </cfRule>
  </conditionalFormatting>
  <dataValidations count="11">
    <dataValidation type="whole" operator="greaterThanOrEqual" allowBlank="1" showInputMessage="1" showErrorMessage="1" sqref="C41:C66" xr:uid="{81110A52-C6F8-4081-8292-A986D8B11BD9}">
      <formula1>0</formula1>
    </dataValidation>
    <dataValidation type="whole" allowBlank="1" showInputMessage="1" showErrorMessage="1" error="Talan verður að vera 1 eða 2" sqref="D4" xr:uid="{A7682F1F-5466-465E-9920-D7D18C72F05E}">
      <formula1>1</formula1>
      <formula2>2</formula2>
    </dataValidation>
    <dataValidation type="decimal" operator="greaterThanOrEqual" allowBlank="1" showInputMessage="1" showErrorMessage="1" error="Fjöldi daga má ekki vera neikvæð stærð" prompt="Meðaltals fjöldi daga frá því að farþegar greiða ferð að fullu þar til að ferðin er farin." sqref="J11:J34" xr:uid="{A1FAEDB9-30C5-4981-ADDF-B62BD90DA2EC}">
      <formula1>0</formula1>
    </dataValidation>
    <dataValidation type="decimal" operator="greaterThanOrEqual" allowBlank="1" showInputMessage="1" showErrorMessage="1" error="Lengd ferðar þarf að vera að lágmarki 1 dagur" prompt="Sé lengd ferðar sú sama hjá öllum farþegum skal skrá lengd hennar. _x000a_Ef lengd skráðra ferða er mismunandi þarf að skrá vegið meðaltal lengdar ferðanna. " sqref="I11:I34" xr:uid="{DD21077E-EADD-41A1-8ACB-FCBAE67F86DC}">
      <formula1>1</formula1>
    </dataValidation>
    <dataValidation type="whole" operator="greaterThanOrEqual" allowBlank="1" showInputMessage="1" showErrorMessage="1" error="Fjöldi ferðamanna þarf að vera heil tala og að lágmarki 1 ferðamaður" prompt="Samanlagður fjöldi ferðamanna sem fer í viðkomandi ferðir." sqref="H11:H34" xr:uid="{32C61870-FD21-48B5-92E3-324059AF4415}">
      <formula1>1</formula1>
    </dataValidation>
    <dataValidation type="whole" operator="greaterThanOrEqual" allowBlank="1" showInputMessage="1" showErrorMessage="1" error="Fjöldi ferða þarf að vera heil tala og að lágmarki 1 ferð" prompt="Fjöldi brottfara sem eiga við um þessa línu" sqref="G11:G34" xr:uid="{574CE050-B4B7-4DFD-A588-0776BF29220E}">
      <formula1>1</formula1>
    </dataValidation>
    <dataValidation type="whole" operator="greaterThanOrEqual" allowBlank="1" showInputMessage="1" showErrorMessage="1" error="Heildarfjárhæð staðfestingargreiðslna þarf að vera heil tala og að lágmarki 0" prompt="Samanlögð upphæð allra staðfestingargreiðslna sem mótteknar eru vegna þeirra ferða sem skráðar eru í línuna._x000a_Sé ferð greidd í einni greiðslu færist 0 í þennan reit." sqref="F11:F34" xr:uid="{C15A60AC-4053-46E3-A0D6-D200840A0892}">
      <formula1>0</formula1>
    </dataValidation>
    <dataValidation type="whole" operator="greaterThanOrEqual" allowBlank="1" showInputMessage="1" showErrorMessage="1" error="Heildarsöluverð þarf að vera heil tala og að lágmarki 0" prompt="Samanlögð fjárhæð þeirra greiðslna sem að ferðaskrifstofan tekur við vegna samtengdrar ferðatilhögunar" sqref="D11:D34" xr:uid="{D304A548-6272-4BFE-AC2B-637837571716}">
      <formula1>0</formula1>
    </dataValidation>
    <dataValidation type="whole" operator="greaterThanOrEqual" allowBlank="1" showInputMessage="1" showErrorMessage="1" error="Heildarsöluverð þarf að vera heil tala og að lágmarki 0" prompt="Samanlögð fjárhæð sem ferðaskrifstofa / seljandi fær greidda fyrir þær ferðir sem skráðar eru í línuna" sqref="C11:C34" xr:uid="{0C61307F-73D3-499C-B0CA-AD068657794D}">
      <formula1>0</formula1>
    </dataValidation>
    <dataValidation allowBlank="1" showInputMessage="1" showErrorMessage="1" prompt="Hér skal skrá heiti ferðar eða lýsingu á ferð." sqref="B11:B34" xr:uid="{1551C66C-C55D-418E-8849-F8059DE2F5A6}"/>
    <dataValidation allowBlank="1" showInputMessage="1" showErrorMessage="1" prompt="Bæta við flokkum eftir því sem við á" sqref="B48:B66" xr:uid="{B9C23D6A-8A3D-4A4D-8109-FBC91911C5EA}"/>
  </dataValidations>
  <pageMargins left="0.11811023622047245" right="0.11811023622047245" top="0.55118110236220474" bottom="0.35433070866141736" header="0.11811023622047245" footer="0.31496062992125984"/>
  <pageSetup paperSize="9" orientation="landscape" horizontalDpi="300" verticalDpi="300" r:id="rId1"/>
  <headerFooter>
    <oddHeader xml:space="preserve">&amp;L&amp;A&amp;C&amp;"-,Bold"Yfirlit yfir sölu ferða&amp;R 
</oddHead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14781-1B7D-4F08-8935-D75F6F6F3458}">
  <sheetPr codeName="Sheet10"/>
  <dimension ref="A1:K67"/>
  <sheetViews>
    <sheetView showGridLines="0" zoomScaleNormal="100" workbookViewId="0">
      <pane ySplit="1" topLeftCell="A2" activePane="bottomLeft" state="frozen"/>
      <selection activeCell="B40" sqref="B40"/>
      <selection pane="bottomLeft" activeCell="C4" sqref="C4"/>
    </sheetView>
  </sheetViews>
  <sheetFormatPr defaultColWidth="9.109375" defaultRowHeight="13.2" x14ac:dyDescent="0.25"/>
  <cols>
    <col min="1" max="1" width="5.6640625" style="50" customWidth="1"/>
    <col min="2" max="2" width="52.33203125" style="50" customWidth="1"/>
    <col min="3" max="3" width="17.6640625" style="50" customWidth="1"/>
    <col min="4" max="4" width="19" style="50" customWidth="1"/>
    <col min="5" max="6" width="18.33203125" style="50" customWidth="1"/>
    <col min="7" max="9" width="14.44140625" style="50" customWidth="1"/>
    <col min="10" max="10" width="18.44140625" style="50" bestFit="1" customWidth="1"/>
    <col min="11" max="11" width="100.6640625" style="50" customWidth="1"/>
    <col min="12" max="16384" width="9.109375" style="50"/>
  </cols>
  <sheetData>
    <row r="1" spans="2:11" s="49" customFormat="1" ht="42" customHeight="1" thickBot="1" x14ac:dyDescent="0.3"/>
    <row r="2" spans="2:11" ht="13.8" thickTop="1" x14ac:dyDescent="0.25"/>
    <row r="3" spans="2:11" ht="12" customHeight="1" x14ac:dyDescent="0.25">
      <c r="B3" s="52" t="s">
        <v>84</v>
      </c>
      <c r="C3" s="53" t="str">
        <f>IF(Upplýsingar!$B$14&gt;0,Upplýsingar!$B$14,"")</f>
        <v>Áætlun</v>
      </c>
      <c r="D3" s="54"/>
      <c r="F3" s="40" t="s">
        <v>140</v>
      </c>
      <c r="G3" s="40"/>
      <c r="H3" s="40"/>
      <c r="I3" s="40"/>
      <c r="J3" s="66"/>
      <c r="K3" s="66"/>
    </row>
    <row r="4" spans="2:11" ht="12" customHeight="1" x14ac:dyDescent="0.3">
      <c r="B4" s="55" t="s">
        <v>85</v>
      </c>
      <c r="C4" s="56" t="str">
        <f>IF(Upplýsingar!$C$14="","",Upplýsingar!$C$14)</f>
        <v/>
      </c>
      <c r="F4" s="186" t="s">
        <v>141</v>
      </c>
      <c r="G4" s="186"/>
      <c r="H4" s="186"/>
      <c r="I4" s="186"/>
      <c r="J4" s="187"/>
      <c r="K4" s="187"/>
    </row>
    <row r="5" spans="2:11" ht="12" customHeight="1" x14ac:dyDescent="0.25">
      <c r="B5" s="55" t="s">
        <v>86</v>
      </c>
      <c r="C5" s="57" t="str">
        <f>IF(Upplýsingar!$D$14="","",Upplýsingar!$D$14)</f>
        <v/>
      </c>
      <c r="D5" s="57"/>
      <c r="E5" s="57"/>
      <c r="F5" s="41" t="s">
        <v>102</v>
      </c>
      <c r="G5" s="42"/>
      <c r="H5" s="42"/>
      <c r="I5" s="42"/>
      <c r="J5" s="61"/>
      <c r="K5" s="61"/>
    </row>
    <row r="6" spans="2:11" ht="12" customHeight="1" x14ac:dyDescent="0.25">
      <c r="B6" s="59" t="s">
        <v>104</v>
      </c>
      <c r="C6" s="60" t="str">
        <f>IF(Upplýsingar!$E$14="","",Upplýsingar!$E$14)</f>
        <v/>
      </c>
      <c r="D6" s="60"/>
      <c r="E6" s="57"/>
    </row>
    <row r="7" spans="2:11" x14ac:dyDescent="0.25">
      <c r="B7" s="67"/>
      <c r="C7" s="68"/>
      <c r="D7" s="68"/>
      <c r="E7" s="68"/>
    </row>
    <row r="8" spans="2:11" ht="19.5" customHeight="1" x14ac:dyDescent="0.25">
      <c r="B8" s="213" t="s">
        <v>162</v>
      </c>
      <c r="C8" s="214"/>
      <c r="D8" s="214"/>
      <c r="E8" s="214"/>
      <c r="F8" s="214"/>
      <c r="G8" s="214"/>
      <c r="H8" s="214"/>
      <c r="I8" s="214"/>
      <c r="J8" s="215"/>
    </row>
    <row r="9" spans="2:11" ht="39.6" x14ac:dyDescent="0.25">
      <c r="B9" s="69" t="s">
        <v>87</v>
      </c>
      <c r="C9" s="70" t="s">
        <v>172</v>
      </c>
      <c r="D9" s="70" t="s">
        <v>88</v>
      </c>
      <c r="E9" s="70" t="s">
        <v>89</v>
      </c>
      <c r="F9" s="70" t="s">
        <v>90</v>
      </c>
      <c r="G9" s="70" t="s">
        <v>91</v>
      </c>
      <c r="H9" s="70" t="s">
        <v>92</v>
      </c>
      <c r="I9" s="70" t="s">
        <v>93</v>
      </c>
      <c r="J9" s="71" t="s">
        <v>163</v>
      </c>
      <c r="K9" s="72"/>
    </row>
    <row r="10" spans="2:11" ht="39.6" x14ac:dyDescent="0.25">
      <c r="B10" s="69" t="s">
        <v>20</v>
      </c>
      <c r="C10" s="70" t="s">
        <v>18</v>
      </c>
      <c r="D10" s="70" t="s">
        <v>164</v>
      </c>
      <c r="E10" s="70" t="s">
        <v>16</v>
      </c>
      <c r="F10" s="70" t="s">
        <v>73</v>
      </c>
      <c r="G10" s="70" t="s">
        <v>0</v>
      </c>
      <c r="H10" s="70" t="s">
        <v>5</v>
      </c>
      <c r="I10" s="70" t="s">
        <v>76</v>
      </c>
      <c r="J10" s="71" t="s">
        <v>136</v>
      </c>
      <c r="K10" s="72" t="s">
        <v>168</v>
      </c>
    </row>
    <row r="11" spans="2:11" x14ac:dyDescent="0.25">
      <c r="B11" s="73"/>
      <c r="C11" s="74"/>
      <c r="D11" s="74"/>
      <c r="E11" s="75">
        <f t="shared" ref="E11:E34" si="0">D11+C11</f>
        <v>0</v>
      </c>
      <c r="F11" s="74"/>
      <c r="G11" s="74"/>
      <c r="H11" s="74"/>
      <c r="I11" s="74"/>
      <c r="J11" s="76"/>
      <c r="K11" s="51" t="str">
        <f>IF(E11=0,"",IF(AND(C11&lt;&gt;"",D11&lt;&gt;""),"Ekki er heimilt að fylla út í bæði heildarsöluverð pakkaferðar og samtengdrar ferðatilhögunar í sömu línu",IF(OR(ISBLANK(F11),ISBLANK(G11),ISBLANK(H11),ISBLANK(I11),ISBLANK(J11)),"Fylla þarf út: staðfestingargreiðslur, fjölda ferða, fjölda ferðamanna, lengd ferða og fjölda daga frá lokagreiðslu til upphafs ferðar","")))</f>
        <v/>
      </c>
    </row>
    <row r="12" spans="2:11" x14ac:dyDescent="0.25">
      <c r="B12" s="77"/>
      <c r="C12" s="78"/>
      <c r="D12" s="79"/>
      <c r="E12" s="80">
        <f t="shared" si="0"/>
        <v>0</v>
      </c>
      <c r="F12" s="78"/>
      <c r="G12" s="78"/>
      <c r="H12" s="78"/>
      <c r="I12" s="78"/>
      <c r="J12" s="81"/>
      <c r="K12" s="51" t="str">
        <f t="shared" ref="K12:K34" si="1">IF(E12=0,"",IF(OR(ISBLANK(F12),ISBLANK(G12),ISBLANK(H12),ISBLANK(I12),ISBLANK(J12)),"Fylla þarf út: staðfestingargreiðslur, fjölda ferða, fjölda ferðamanna, lengd ferða og fjölda daga frá lokagreiðslu til upphafs ferðar",""))</f>
        <v/>
      </c>
    </row>
    <row r="13" spans="2:11" x14ac:dyDescent="0.25">
      <c r="B13" s="77"/>
      <c r="C13" s="78"/>
      <c r="D13" s="79"/>
      <c r="E13" s="80">
        <f t="shared" si="0"/>
        <v>0</v>
      </c>
      <c r="F13" s="78"/>
      <c r="G13" s="78"/>
      <c r="H13" s="78"/>
      <c r="I13" s="78"/>
      <c r="J13" s="81"/>
      <c r="K13" s="51" t="str">
        <f t="shared" si="1"/>
        <v/>
      </c>
    </row>
    <row r="14" spans="2:11" x14ac:dyDescent="0.25">
      <c r="B14" s="77"/>
      <c r="C14" s="78"/>
      <c r="D14" s="79"/>
      <c r="E14" s="80">
        <f t="shared" si="0"/>
        <v>0</v>
      </c>
      <c r="F14" s="78"/>
      <c r="G14" s="78"/>
      <c r="H14" s="78"/>
      <c r="I14" s="78"/>
      <c r="J14" s="81"/>
      <c r="K14" s="51" t="str">
        <f t="shared" si="1"/>
        <v/>
      </c>
    </row>
    <row r="15" spans="2:11" x14ac:dyDescent="0.25">
      <c r="B15" s="77"/>
      <c r="C15" s="78"/>
      <c r="D15" s="79"/>
      <c r="E15" s="80">
        <f t="shared" si="0"/>
        <v>0</v>
      </c>
      <c r="F15" s="78"/>
      <c r="G15" s="78"/>
      <c r="H15" s="78"/>
      <c r="I15" s="78"/>
      <c r="J15" s="81"/>
      <c r="K15" s="51" t="str">
        <f t="shared" si="1"/>
        <v/>
      </c>
    </row>
    <row r="16" spans="2:11" x14ac:dyDescent="0.25">
      <c r="B16" s="82"/>
      <c r="C16" s="78"/>
      <c r="D16" s="79"/>
      <c r="E16" s="80">
        <f t="shared" si="0"/>
        <v>0</v>
      </c>
      <c r="F16" s="78"/>
      <c r="G16" s="78"/>
      <c r="H16" s="78"/>
      <c r="I16" s="78"/>
      <c r="J16" s="81"/>
      <c r="K16" s="51" t="str">
        <f t="shared" si="1"/>
        <v/>
      </c>
    </row>
    <row r="17" spans="2:11" x14ac:dyDescent="0.25">
      <c r="B17" s="82"/>
      <c r="C17" s="78"/>
      <c r="D17" s="79"/>
      <c r="E17" s="80">
        <f t="shared" si="0"/>
        <v>0</v>
      </c>
      <c r="F17" s="78"/>
      <c r="G17" s="78"/>
      <c r="H17" s="78"/>
      <c r="I17" s="78"/>
      <c r="J17" s="81"/>
      <c r="K17" s="51" t="str">
        <f t="shared" si="1"/>
        <v/>
      </c>
    </row>
    <row r="18" spans="2:11" x14ac:dyDescent="0.25">
      <c r="B18" s="82"/>
      <c r="C18" s="78"/>
      <c r="D18" s="79"/>
      <c r="E18" s="80">
        <f t="shared" si="0"/>
        <v>0</v>
      </c>
      <c r="F18" s="78"/>
      <c r="G18" s="78"/>
      <c r="H18" s="78"/>
      <c r="I18" s="78"/>
      <c r="J18" s="81"/>
      <c r="K18" s="51" t="str">
        <f t="shared" si="1"/>
        <v/>
      </c>
    </row>
    <row r="19" spans="2:11" x14ac:dyDescent="0.25">
      <c r="B19" s="82"/>
      <c r="C19" s="78"/>
      <c r="D19" s="79"/>
      <c r="E19" s="80">
        <f t="shared" si="0"/>
        <v>0</v>
      </c>
      <c r="F19" s="78"/>
      <c r="G19" s="78"/>
      <c r="H19" s="78"/>
      <c r="I19" s="78"/>
      <c r="J19" s="81"/>
      <c r="K19" s="51" t="str">
        <f t="shared" si="1"/>
        <v/>
      </c>
    </row>
    <row r="20" spans="2:11" x14ac:dyDescent="0.25">
      <c r="B20" s="82"/>
      <c r="C20" s="78"/>
      <c r="D20" s="79"/>
      <c r="E20" s="80">
        <f t="shared" si="0"/>
        <v>0</v>
      </c>
      <c r="F20" s="78"/>
      <c r="G20" s="78"/>
      <c r="H20" s="78"/>
      <c r="I20" s="78"/>
      <c r="J20" s="81"/>
      <c r="K20" s="51" t="str">
        <f t="shared" si="1"/>
        <v/>
      </c>
    </row>
    <row r="21" spans="2:11" x14ac:dyDescent="0.25">
      <c r="B21" s="82"/>
      <c r="C21" s="78"/>
      <c r="D21" s="79"/>
      <c r="E21" s="80">
        <f t="shared" si="0"/>
        <v>0</v>
      </c>
      <c r="F21" s="78"/>
      <c r="G21" s="78"/>
      <c r="H21" s="78"/>
      <c r="I21" s="78"/>
      <c r="J21" s="81"/>
      <c r="K21" s="51" t="str">
        <f t="shared" si="1"/>
        <v/>
      </c>
    </row>
    <row r="22" spans="2:11" x14ac:dyDescent="0.25">
      <c r="B22" s="82"/>
      <c r="C22" s="78"/>
      <c r="D22" s="79"/>
      <c r="E22" s="80">
        <f t="shared" si="0"/>
        <v>0</v>
      </c>
      <c r="F22" s="78"/>
      <c r="G22" s="78"/>
      <c r="H22" s="78"/>
      <c r="I22" s="78"/>
      <c r="J22" s="81"/>
      <c r="K22" s="51" t="str">
        <f t="shared" si="1"/>
        <v/>
      </c>
    </row>
    <row r="23" spans="2:11" x14ac:dyDescent="0.25">
      <c r="B23" s="82"/>
      <c r="C23" s="78"/>
      <c r="D23" s="79"/>
      <c r="E23" s="80">
        <f t="shared" si="0"/>
        <v>0</v>
      </c>
      <c r="F23" s="78"/>
      <c r="G23" s="78"/>
      <c r="H23" s="78"/>
      <c r="I23" s="78"/>
      <c r="J23" s="81"/>
      <c r="K23" s="51" t="str">
        <f t="shared" si="1"/>
        <v/>
      </c>
    </row>
    <row r="24" spans="2:11" x14ac:dyDescent="0.25">
      <c r="B24" s="82"/>
      <c r="C24" s="78"/>
      <c r="D24" s="79"/>
      <c r="E24" s="80">
        <f t="shared" si="0"/>
        <v>0</v>
      </c>
      <c r="F24" s="78"/>
      <c r="G24" s="78"/>
      <c r="H24" s="78"/>
      <c r="I24" s="78"/>
      <c r="J24" s="81"/>
      <c r="K24" s="51" t="str">
        <f t="shared" si="1"/>
        <v/>
      </c>
    </row>
    <row r="25" spans="2:11" x14ac:dyDescent="0.25">
      <c r="B25" s="82"/>
      <c r="C25" s="78"/>
      <c r="D25" s="79"/>
      <c r="E25" s="80">
        <f t="shared" si="0"/>
        <v>0</v>
      </c>
      <c r="F25" s="78"/>
      <c r="G25" s="78"/>
      <c r="H25" s="78"/>
      <c r="I25" s="78"/>
      <c r="J25" s="81"/>
      <c r="K25" s="51" t="str">
        <f t="shared" si="1"/>
        <v/>
      </c>
    </row>
    <row r="26" spans="2:11" x14ac:dyDescent="0.25">
      <c r="B26" s="82"/>
      <c r="C26" s="78"/>
      <c r="D26" s="79"/>
      <c r="E26" s="80">
        <f t="shared" si="0"/>
        <v>0</v>
      </c>
      <c r="F26" s="78"/>
      <c r="G26" s="78"/>
      <c r="H26" s="78"/>
      <c r="I26" s="78"/>
      <c r="J26" s="81"/>
      <c r="K26" s="51" t="str">
        <f t="shared" si="1"/>
        <v/>
      </c>
    </row>
    <row r="27" spans="2:11" x14ac:dyDescent="0.25">
      <c r="B27" s="82"/>
      <c r="C27" s="78"/>
      <c r="D27" s="79"/>
      <c r="E27" s="80">
        <f t="shared" si="0"/>
        <v>0</v>
      </c>
      <c r="F27" s="78"/>
      <c r="G27" s="78"/>
      <c r="H27" s="78"/>
      <c r="I27" s="78"/>
      <c r="J27" s="81"/>
      <c r="K27" s="51" t="str">
        <f t="shared" si="1"/>
        <v/>
      </c>
    </row>
    <row r="28" spans="2:11" x14ac:dyDescent="0.25">
      <c r="B28" s="82"/>
      <c r="C28" s="78"/>
      <c r="D28" s="79"/>
      <c r="E28" s="80">
        <f t="shared" si="0"/>
        <v>0</v>
      </c>
      <c r="F28" s="78"/>
      <c r="G28" s="78"/>
      <c r="H28" s="78"/>
      <c r="I28" s="78"/>
      <c r="J28" s="81"/>
      <c r="K28" s="51" t="str">
        <f t="shared" si="1"/>
        <v/>
      </c>
    </row>
    <row r="29" spans="2:11" x14ac:dyDescent="0.25">
      <c r="B29" s="82"/>
      <c r="C29" s="78"/>
      <c r="D29" s="79"/>
      <c r="E29" s="80">
        <f t="shared" si="0"/>
        <v>0</v>
      </c>
      <c r="F29" s="78"/>
      <c r="G29" s="78"/>
      <c r="H29" s="78"/>
      <c r="I29" s="78"/>
      <c r="J29" s="81"/>
      <c r="K29" s="51" t="str">
        <f t="shared" si="1"/>
        <v/>
      </c>
    </row>
    <row r="30" spans="2:11" x14ac:dyDescent="0.25">
      <c r="B30" s="82"/>
      <c r="C30" s="78"/>
      <c r="D30" s="79"/>
      <c r="E30" s="80">
        <f t="shared" si="0"/>
        <v>0</v>
      </c>
      <c r="F30" s="78"/>
      <c r="G30" s="78"/>
      <c r="H30" s="78"/>
      <c r="I30" s="78"/>
      <c r="J30" s="81"/>
      <c r="K30" s="51" t="str">
        <f t="shared" si="1"/>
        <v/>
      </c>
    </row>
    <row r="31" spans="2:11" x14ac:dyDescent="0.25">
      <c r="B31" s="82"/>
      <c r="C31" s="78"/>
      <c r="D31" s="79"/>
      <c r="E31" s="80">
        <f t="shared" si="0"/>
        <v>0</v>
      </c>
      <c r="F31" s="78"/>
      <c r="G31" s="78"/>
      <c r="H31" s="78"/>
      <c r="I31" s="78"/>
      <c r="J31" s="81"/>
      <c r="K31" s="51" t="str">
        <f t="shared" si="1"/>
        <v/>
      </c>
    </row>
    <row r="32" spans="2:11" x14ac:dyDescent="0.25">
      <c r="B32" s="82"/>
      <c r="C32" s="78"/>
      <c r="D32" s="79"/>
      <c r="E32" s="80">
        <f t="shared" si="0"/>
        <v>0</v>
      </c>
      <c r="F32" s="78"/>
      <c r="G32" s="78"/>
      <c r="H32" s="78"/>
      <c r="I32" s="78"/>
      <c r="J32" s="81"/>
      <c r="K32" s="51" t="str">
        <f t="shared" si="1"/>
        <v/>
      </c>
    </row>
    <row r="33" spans="1:11" x14ac:dyDescent="0.25">
      <c r="B33" s="82"/>
      <c r="C33" s="78"/>
      <c r="D33" s="79"/>
      <c r="E33" s="80">
        <f t="shared" si="0"/>
        <v>0</v>
      </c>
      <c r="F33" s="78"/>
      <c r="G33" s="78"/>
      <c r="H33" s="78"/>
      <c r="I33" s="78"/>
      <c r="J33" s="81"/>
      <c r="K33" s="51" t="str">
        <f t="shared" si="1"/>
        <v/>
      </c>
    </row>
    <row r="34" spans="1:11" x14ac:dyDescent="0.25">
      <c r="B34" s="83"/>
      <c r="C34" s="84"/>
      <c r="D34" s="85"/>
      <c r="E34" s="86">
        <f t="shared" si="0"/>
        <v>0</v>
      </c>
      <c r="F34" s="84"/>
      <c r="G34" s="84"/>
      <c r="H34" s="84"/>
      <c r="I34" s="84"/>
      <c r="J34" s="87"/>
      <c r="K34" s="51" t="str">
        <f t="shared" si="1"/>
        <v/>
      </c>
    </row>
    <row r="35" spans="1:11" s="92" customFormat="1" ht="13.8" thickBot="1" x14ac:dyDescent="0.3">
      <c r="A35" s="50"/>
      <c r="B35" s="109" t="s">
        <v>94</v>
      </c>
      <c r="C35" s="88">
        <f>SUM(C11:C34)</f>
        <v>0</v>
      </c>
      <c r="D35" s="88">
        <f>SUM($D$11:$D$34)</f>
        <v>0</v>
      </c>
      <c r="E35" s="88">
        <f>SUM($E$11:$E$34)</f>
        <v>0</v>
      </c>
      <c r="F35" s="89">
        <f>SUM($F$11:$F$34)</f>
        <v>0</v>
      </c>
      <c r="G35" s="88">
        <f>SUM($G$11:$G$34)</f>
        <v>0</v>
      </c>
      <c r="H35" s="88">
        <f>SUM($H$11:$H$34)</f>
        <v>0</v>
      </c>
      <c r="I35" s="90"/>
      <c r="J35" s="91"/>
    </row>
    <row r="36" spans="1:11" s="92" customFormat="1" x14ac:dyDescent="0.25">
      <c r="A36" s="50"/>
      <c r="B36" s="93"/>
      <c r="C36" s="94"/>
      <c r="D36" s="94"/>
      <c r="E36" s="94"/>
      <c r="F36" s="95"/>
      <c r="G36" s="94"/>
      <c r="H36" s="94"/>
      <c r="I36" s="96"/>
      <c r="J36" s="96"/>
    </row>
    <row r="37" spans="1:11" x14ac:dyDescent="0.25">
      <c r="F37" s="210"/>
      <c r="G37" s="210"/>
      <c r="H37" s="210"/>
      <c r="I37" s="97"/>
      <c r="J37" s="97"/>
    </row>
    <row r="38" spans="1:11" ht="30" customHeight="1" x14ac:dyDescent="0.25">
      <c r="B38" s="211" t="s">
        <v>170</v>
      </c>
      <c r="C38" s="212"/>
      <c r="F38" s="98"/>
      <c r="G38" s="98"/>
      <c r="H38" s="98"/>
      <c r="I38" s="97"/>
      <c r="J38" s="97"/>
    </row>
    <row r="39" spans="1:11" ht="39.6" x14ac:dyDescent="0.25">
      <c r="B39" s="64" t="s">
        <v>125</v>
      </c>
      <c r="C39" s="65" t="s">
        <v>95</v>
      </c>
      <c r="D39" s="56"/>
      <c r="E39" s="56"/>
    </row>
    <row r="40" spans="1:11" ht="39.6" x14ac:dyDescent="0.25">
      <c r="B40" s="64" t="s">
        <v>169</v>
      </c>
      <c r="C40" s="65" t="s">
        <v>60</v>
      </c>
      <c r="D40" s="112" t="s">
        <v>173</v>
      </c>
      <c r="E40" s="56"/>
    </row>
    <row r="41" spans="1:11" x14ac:dyDescent="0.25">
      <c r="B41" s="99" t="s">
        <v>175</v>
      </c>
      <c r="C41" s="100"/>
      <c r="D41" s="72" t="str">
        <f>+IF(AND(C41&lt;&gt;"",C41&lt;&gt;0),"Fylla þarf út eyðublaðið Tryggingaskyldir seljendur","")</f>
        <v/>
      </c>
    </row>
    <row r="42" spans="1:11" x14ac:dyDescent="0.25">
      <c r="B42" s="101" t="s">
        <v>61</v>
      </c>
      <c r="C42" s="102"/>
      <c r="D42" s="72"/>
    </row>
    <row r="43" spans="1:11" x14ac:dyDescent="0.25">
      <c r="B43" s="101" t="s">
        <v>62</v>
      </c>
      <c r="C43" s="102"/>
      <c r="D43" s="72"/>
    </row>
    <row r="44" spans="1:11" x14ac:dyDescent="0.25">
      <c r="B44" s="101" t="s">
        <v>63</v>
      </c>
      <c r="C44" s="102"/>
      <c r="D44" s="72"/>
    </row>
    <row r="45" spans="1:11" x14ac:dyDescent="0.25">
      <c r="B45" s="101" t="s">
        <v>137</v>
      </c>
      <c r="C45" s="102"/>
      <c r="D45" s="72"/>
    </row>
    <row r="46" spans="1:11" x14ac:dyDescent="0.25">
      <c r="B46" s="101" t="s">
        <v>138</v>
      </c>
      <c r="C46" s="102"/>
      <c r="D46" s="72"/>
    </row>
    <row r="47" spans="1:11" x14ac:dyDescent="0.25">
      <c r="B47" s="103" t="s">
        <v>139</v>
      </c>
      <c r="C47" s="102"/>
      <c r="D47" s="72"/>
    </row>
    <row r="48" spans="1:11" x14ac:dyDescent="0.25">
      <c r="B48" s="104" t="s">
        <v>67</v>
      </c>
      <c r="C48" s="102"/>
      <c r="D48" s="72" t="str">
        <f>+IF(AND(C48&lt;&gt;"",B48=""),"Tilgreina þarf tekjuflokk","")</f>
        <v/>
      </c>
    </row>
    <row r="49" spans="2:4" x14ac:dyDescent="0.25">
      <c r="B49" s="105"/>
      <c r="C49" s="102"/>
      <c r="D49" s="72" t="str">
        <f t="shared" ref="D49:D66" si="2">+IF(AND(C49&lt;&gt;"",B49=""),"Tilgreina þarf tekjuflokk","")</f>
        <v/>
      </c>
    </row>
    <row r="50" spans="2:4" x14ac:dyDescent="0.25">
      <c r="B50" s="105"/>
      <c r="C50" s="102"/>
      <c r="D50" s="72" t="str">
        <f t="shared" si="2"/>
        <v/>
      </c>
    </row>
    <row r="51" spans="2:4" x14ac:dyDescent="0.25">
      <c r="B51" s="105"/>
      <c r="C51" s="102"/>
      <c r="D51" s="72" t="str">
        <f t="shared" si="2"/>
        <v/>
      </c>
    </row>
    <row r="52" spans="2:4" x14ac:dyDescent="0.25">
      <c r="B52" s="105"/>
      <c r="C52" s="102"/>
      <c r="D52" s="72" t="str">
        <f t="shared" si="2"/>
        <v/>
      </c>
    </row>
    <row r="53" spans="2:4" x14ac:dyDescent="0.25">
      <c r="B53" s="105"/>
      <c r="C53" s="102"/>
      <c r="D53" s="72" t="str">
        <f t="shared" si="2"/>
        <v/>
      </c>
    </row>
    <row r="54" spans="2:4" x14ac:dyDescent="0.25">
      <c r="B54" s="105"/>
      <c r="C54" s="102"/>
      <c r="D54" s="72" t="str">
        <f t="shared" si="2"/>
        <v/>
      </c>
    </row>
    <row r="55" spans="2:4" x14ac:dyDescent="0.25">
      <c r="B55" s="105"/>
      <c r="C55" s="102"/>
      <c r="D55" s="72" t="str">
        <f t="shared" si="2"/>
        <v/>
      </c>
    </row>
    <row r="56" spans="2:4" x14ac:dyDescent="0.25">
      <c r="B56" s="105"/>
      <c r="C56" s="102"/>
      <c r="D56" s="72" t="str">
        <f t="shared" si="2"/>
        <v/>
      </c>
    </row>
    <row r="57" spans="2:4" x14ac:dyDescent="0.25">
      <c r="B57" s="105"/>
      <c r="C57" s="102"/>
      <c r="D57" s="72" t="str">
        <f t="shared" si="2"/>
        <v/>
      </c>
    </row>
    <row r="58" spans="2:4" x14ac:dyDescent="0.25">
      <c r="B58" s="105"/>
      <c r="C58" s="102"/>
      <c r="D58" s="72" t="str">
        <f t="shared" si="2"/>
        <v/>
      </c>
    </row>
    <row r="59" spans="2:4" x14ac:dyDescent="0.25">
      <c r="B59" s="105"/>
      <c r="C59" s="102"/>
      <c r="D59" s="72" t="str">
        <f t="shared" si="2"/>
        <v/>
      </c>
    </row>
    <row r="60" spans="2:4" x14ac:dyDescent="0.25">
      <c r="B60" s="105"/>
      <c r="C60" s="102"/>
      <c r="D60" s="72" t="str">
        <f t="shared" si="2"/>
        <v/>
      </c>
    </row>
    <row r="61" spans="2:4" x14ac:dyDescent="0.25">
      <c r="B61" s="105"/>
      <c r="C61" s="102"/>
      <c r="D61" s="72" t="str">
        <f t="shared" si="2"/>
        <v/>
      </c>
    </row>
    <row r="62" spans="2:4" x14ac:dyDescent="0.25">
      <c r="B62" s="105"/>
      <c r="C62" s="102"/>
      <c r="D62" s="72" t="str">
        <f t="shared" si="2"/>
        <v/>
      </c>
    </row>
    <row r="63" spans="2:4" x14ac:dyDescent="0.25">
      <c r="B63" s="105"/>
      <c r="C63" s="102"/>
      <c r="D63" s="72" t="str">
        <f t="shared" si="2"/>
        <v/>
      </c>
    </row>
    <row r="64" spans="2:4" x14ac:dyDescent="0.25">
      <c r="B64" s="105"/>
      <c r="C64" s="102"/>
      <c r="D64" s="72" t="str">
        <f t="shared" si="2"/>
        <v/>
      </c>
    </row>
    <row r="65" spans="2:4" x14ac:dyDescent="0.25">
      <c r="B65" s="105"/>
      <c r="C65" s="102"/>
      <c r="D65" s="72" t="str">
        <f t="shared" si="2"/>
        <v/>
      </c>
    </row>
    <row r="66" spans="2:4" x14ac:dyDescent="0.25">
      <c r="B66" s="106"/>
      <c r="C66" s="107"/>
      <c r="D66" s="72" t="str">
        <f t="shared" si="2"/>
        <v/>
      </c>
    </row>
    <row r="67" spans="2:4" ht="13.8" thickBot="1" x14ac:dyDescent="0.3">
      <c r="B67" s="110" t="s">
        <v>94</v>
      </c>
      <c r="C67" s="108">
        <f>SUM(C40:C66)</f>
        <v>0</v>
      </c>
    </row>
  </sheetData>
  <sheetProtection algorithmName="SHA-512" hashValue="ounVwXB/Z+C+WQ2ooCKp/4+LjafN4t3g4TSQcK6YcW7iio7KY4EvQlxRPW2/BwwuuOml4FVUSQLFxnx+Jjy5mQ==" saltValue="IbfAkKEPk8VJOg6qUDa0gg==" spinCount="100000" sheet="1" objects="1" scenarios="1"/>
  <mergeCells count="3">
    <mergeCell ref="F37:H37"/>
    <mergeCell ref="B38:C38"/>
    <mergeCell ref="B8:J8"/>
  </mergeCells>
  <conditionalFormatting sqref="B41:B66">
    <cfRule type="expression" dxfId="17" priority="2">
      <formula>AND($C41&lt;&gt;"",$B41="")</formula>
    </cfRule>
  </conditionalFormatting>
  <conditionalFormatting sqref="B35:J35">
    <cfRule type="expression" dxfId="16" priority="5">
      <formula>1=1</formula>
    </cfRule>
  </conditionalFormatting>
  <conditionalFormatting sqref="C11:C34">
    <cfRule type="expression" dxfId="15" priority="4">
      <formula>AND($D11&lt;&gt;"",$C$11="")</formula>
    </cfRule>
  </conditionalFormatting>
  <conditionalFormatting sqref="C49:C66">
    <cfRule type="expression" dxfId="14" priority="1">
      <formula>AND($B49&lt;&gt;"",$C49="")</formula>
    </cfRule>
  </conditionalFormatting>
  <conditionalFormatting sqref="C11:D34">
    <cfRule type="expression" dxfId="13" priority="3">
      <formula>AND($C11&lt;&gt;"",$D11&lt;&gt;"")</formula>
    </cfRule>
  </conditionalFormatting>
  <conditionalFormatting sqref="D11:D34">
    <cfRule type="expression" dxfId="12" priority="6">
      <formula>AND($C11&lt;&gt;"",$D11="")</formula>
    </cfRule>
  </conditionalFormatting>
  <conditionalFormatting sqref="F11:J34">
    <cfRule type="expression" dxfId="11" priority="7">
      <formula>AND($E11&gt;0,F11="")</formula>
    </cfRule>
  </conditionalFormatting>
  <dataValidations count="11">
    <dataValidation type="whole" operator="greaterThanOrEqual" allowBlank="1" showInputMessage="1" showErrorMessage="1" sqref="C41:C66" xr:uid="{991F7182-5A84-472E-91C2-FCC97748C96C}">
      <formula1>0</formula1>
    </dataValidation>
    <dataValidation type="whole" allowBlank="1" showInputMessage="1" showErrorMessage="1" error="Talan verður að vera 1 eða 2" sqref="D4" xr:uid="{59CAE704-7C6E-44D5-87E6-CF840DE02C76}">
      <formula1>1</formula1>
      <formula2>2</formula2>
    </dataValidation>
    <dataValidation type="decimal" operator="greaterThanOrEqual" allowBlank="1" showInputMessage="1" showErrorMessage="1" error="Fjöldi daga má ekki vera neikvæð stærð" prompt="Meðaltals fjöldi daga frá því að farþegar greiða ferð að fullu þar til að ferðin er farin." sqref="J11:J34" xr:uid="{3F74AE31-6173-4233-AF02-5C3113ECF229}">
      <formula1>0</formula1>
    </dataValidation>
    <dataValidation type="decimal" operator="greaterThanOrEqual" allowBlank="1" showInputMessage="1" showErrorMessage="1" error="Lengd ferðar þarf að vera að lágmarki 1 dagur" prompt="Sé lengd ferðar sú sama hjá öllum farþegum skal skrá lengd hennar. _x000a_Ef lengd skráðra ferða er mismunandi þarf að skrá vegið meðaltal lengdar ferðanna. " sqref="I11:I34" xr:uid="{98AD7147-9350-4556-903C-1C48B0CAA84F}">
      <formula1>1</formula1>
    </dataValidation>
    <dataValidation type="whole" operator="greaterThanOrEqual" allowBlank="1" showInputMessage="1" showErrorMessage="1" error="Fjöldi ferðamanna þarf að vera heil tala og að lágmarki 1 ferðamaður" prompt="Samanlagður fjöldi ferðamanna sem fer í viðkomandi ferðir." sqref="H11:H34" xr:uid="{A13CBDE4-3B32-4103-9F6E-7B8164E456BF}">
      <formula1>1</formula1>
    </dataValidation>
    <dataValidation type="whole" operator="greaterThanOrEqual" allowBlank="1" showInputMessage="1" showErrorMessage="1" error="Fjöldi ferða þarf að vera heil tala og að lágmarki 1 ferð" prompt="Fjöldi brottfara sem eiga við um þessa línu" sqref="G11:G34" xr:uid="{47D484A9-D178-4B02-82ED-8918F7A8C865}">
      <formula1>1</formula1>
    </dataValidation>
    <dataValidation type="whole" operator="greaterThanOrEqual" allowBlank="1" showInputMessage="1" showErrorMessage="1" error="Heildarfjárhæð staðfestingargreiðslna þarf að vera heil tala og að lágmarki 0" prompt="Samanlögð upphæð allra staðfestingargreiðslna sem mótteknar eru vegna þeirra ferða sem skráðar eru í línuna._x000a_Sé ferð greidd í einni greiðslu færist 0 í þennan reit." sqref="F11:F34" xr:uid="{D4569AC6-3EB9-418F-BA84-827A81658BE5}">
      <formula1>0</formula1>
    </dataValidation>
    <dataValidation type="whole" operator="greaterThanOrEqual" allowBlank="1" showInputMessage="1" showErrorMessage="1" error="Heildarsöluverð þarf að vera heil tala og að lágmarki 0" prompt="Samanlögð fjárhæð þeirra greiðslna sem að ferðaskrifstofan tekur við vegna samtengdrar ferðatilhögunar" sqref="D11:D34" xr:uid="{7BA1C7A1-4F90-41AF-B5A0-C9DF7FE92C58}">
      <formula1>0</formula1>
    </dataValidation>
    <dataValidation type="whole" operator="greaterThanOrEqual" allowBlank="1" showInputMessage="1" showErrorMessage="1" error="Heildarsöluverð þarf að vera heil tala og að lágmarki 0" prompt="Samanlögð fjárhæð sem ferðaskrifstofa / seljandi fær greidda fyrir þær ferðir sem skráðar eru í línuna" sqref="C11:C34" xr:uid="{DDBB8786-E4FC-4700-8395-02242F7CDAFB}">
      <formula1>0</formula1>
    </dataValidation>
    <dataValidation allowBlank="1" showInputMessage="1" showErrorMessage="1" prompt="Hér skal skrá heiti ferðar eða lýsingu á ferð." sqref="B11:B34" xr:uid="{2E66F263-0143-43A2-B582-2B2E7E420B87}"/>
    <dataValidation allowBlank="1" showInputMessage="1" showErrorMessage="1" prompt="Bæta við flokkum eftir því sem við á" sqref="B48:B66" xr:uid="{3C2C93D3-5DDF-4CC3-AF5B-BACB38FD97DE}"/>
  </dataValidations>
  <pageMargins left="0.11811023622047245" right="0.11811023622047245" top="0.55118110236220474" bottom="0.35433070866141736" header="0.11811023622047245" footer="0.31496062992125984"/>
  <pageSetup paperSize="9" orientation="landscape" horizontalDpi="300" verticalDpi="300" r:id="rId1"/>
  <headerFooter>
    <oddHeader xml:space="preserve">&amp;L&amp;A&amp;C&amp;"-,Bold"Yfirlit yfir sölu ferða&amp;R 
</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CC1DA-E0D6-4035-B541-A6258EA83724}">
  <sheetPr codeName="Sheet11"/>
  <dimension ref="A1:K67"/>
  <sheetViews>
    <sheetView showGridLines="0" zoomScaleNormal="100" workbookViewId="0">
      <pane ySplit="1" topLeftCell="A2" activePane="bottomLeft" state="frozen"/>
      <selection activeCell="B40" sqref="B40"/>
      <selection pane="bottomLeft" activeCell="C4" sqref="C4"/>
    </sheetView>
  </sheetViews>
  <sheetFormatPr defaultColWidth="9.109375" defaultRowHeight="13.2" x14ac:dyDescent="0.25"/>
  <cols>
    <col min="1" max="1" width="5.6640625" style="50" customWidth="1"/>
    <col min="2" max="2" width="52.33203125" style="50" customWidth="1"/>
    <col min="3" max="3" width="17.6640625" style="50" customWidth="1"/>
    <col min="4" max="4" width="19" style="50" customWidth="1"/>
    <col min="5" max="6" width="18.33203125" style="50" customWidth="1"/>
    <col min="7" max="9" width="14.44140625" style="50" customWidth="1"/>
    <col min="10" max="10" width="18.44140625" style="50" bestFit="1" customWidth="1"/>
    <col min="11" max="11" width="100.6640625" style="50" customWidth="1"/>
    <col min="12" max="16384" width="9.109375" style="50"/>
  </cols>
  <sheetData>
    <row r="1" spans="2:11" s="49" customFormat="1" ht="42" customHeight="1" thickBot="1" x14ac:dyDescent="0.3"/>
    <row r="2" spans="2:11" ht="13.8" thickTop="1" x14ac:dyDescent="0.25"/>
    <row r="3" spans="2:11" ht="12" customHeight="1" x14ac:dyDescent="0.25">
      <c r="B3" s="52" t="s">
        <v>84</v>
      </c>
      <c r="C3" s="53" t="str">
        <f>IF(Upplýsingar!$B$14&gt;0,Upplýsingar!$B$14,"")</f>
        <v>Áætlun</v>
      </c>
      <c r="D3" s="54"/>
      <c r="F3" s="40" t="s">
        <v>140</v>
      </c>
      <c r="G3" s="40"/>
      <c r="H3" s="40"/>
      <c r="I3" s="40"/>
      <c r="J3" s="66"/>
      <c r="K3" s="66"/>
    </row>
    <row r="4" spans="2:11" ht="12" customHeight="1" x14ac:dyDescent="0.3">
      <c r="B4" s="55" t="s">
        <v>85</v>
      </c>
      <c r="C4" s="56" t="str">
        <f>IF(Upplýsingar!$C$14="","",Upplýsingar!$C$14)</f>
        <v/>
      </c>
      <c r="F4" s="186" t="s">
        <v>141</v>
      </c>
      <c r="G4" s="186"/>
      <c r="H4" s="186"/>
      <c r="I4" s="186"/>
      <c r="J4" s="187"/>
      <c r="K4" s="187"/>
    </row>
    <row r="5" spans="2:11" ht="12" customHeight="1" x14ac:dyDescent="0.25">
      <c r="B5" s="55" t="s">
        <v>86</v>
      </c>
      <c r="C5" s="57" t="str">
        <f>IF(Upplýsingar!$D$14="","",Upplýsingar!$D$14)</f>
        <v/>
      </c>
      <c r="D5" s="57"/>
      <c r="E5" s="57"/>
      <c r="F5" s="41" t="s">
        <v>102</v>
      </c>
      <c r="G5" s="42"/>
      <c r="H5" s="42"/>
      <c r="I5" s="42"/>
      <c r="J5" s="61"/>
      <c r="K5" s="61"/>
    </row>
    <row r="6" spans="2:11" ht="12" customHeight="1" x14ac:dyDescent="0.25">
      <c r="B6" s="59" t="s">
        <v>104</v>
      </c>
      <c r="C6" s="60" t="str">
        <f>IF(Upplýsingar!$E$14="","",Upplýsingar!$E$14)</f>
        <v/>
      </c>
      <c r="D6" s="60"/>
      <c r="E6" s="57"/>
    </row>
    <row r="7" spans="2:11" x14ac:dyDescent="0.25">
      <c r="B7" s="67"/>
      <c r="C7" s="68"/>
      <c r="D7" s="68"/>
      <c r="E7" s="68"/>
    </row>
    <row r="8" spans="2:11" ht="19.5" customHeight="1" x14ac:dyDescent="0.25">
      <c r="B8" s="213" t="s">
        <v>162</v>
      </c>
      <c r="C8" s="214"/>
      <c r="D8" s="214"/>
      <c r="E8" s="214"/>
      <c r="F8" s="214"/>
      <c r="G8" s="214"/>
      <c r="H8" s="214"/>
      <c r="I8" s="214"/>
      <c r="J8" s="215"/>
    </row>
    <row r="9" spans="2:11" ht="39.6" x14ac:dyDescent="0.25">
      <c r="B9" s="69" t="s">
        <v>87</v>
      </c>
      <c r="C9" s="70" t="s">
        <v>172</v>
      </c>
      <c r="D9" s="70" t="s">
        <v>88</v>
      </c>
      <c r="E9" s="70" t="s">
        <v>89</v>
      </c>
      <c r="F9" s="70" t="s">
        <v>90</v>
      </c>
      <c r="G9" s="70" t="s">
        <v>91</v>
      </c>
      <c r="H9" s="70" t="s">
        <v>92</v>
      </c>
      <c r="I9" s="70" t="s">
        <v>93</v>
      </c>
      <c r="J9" s="71" t="s">
        <v>163</v>
      </c>
      <c r="K9" s="72"/>
    </row>
    <row r="10" spans="2:11" ht="39.6" x14ac:dyDescent="0.25">
      <c r="B10" s="69" t="s">
        <v>20</v>
      </c>
      <c r="C10" s="70" t="s">
        <v>18</v>
      </c>
      <c r="D10" s="70" t="s">
        <v>164</v>
      </c>
      <c r="E10" s="70" t="s">
        <v>16</v>
      </c>
      <c r="F10" s="70" t="s">
        <v>73</v>
      </c>
      <c r="G10" s="70" t="s">
        <v>0</v>
      </c>
      <c r="H10" s="70" t="s">
        <v>5</v>
      </c>
      <c r="I10" s="70" t="s">
        <v>76</v>
      </c>
      <c r="J10" s="71" t="s">
        <v>136</v>
      </c>
      <c r="K10" s="72" t="s">
        <v>168</v>
      </c>
    </row>
    <row r="11" spans="2:11" x14ac:dyDescent="0.25">
      <c r="B11" s="73"/>
      <c r="C11" s="74"/>
      <c r="D11" s="74"/>
      <c r="E11" s="75">
        <f t="shared" ref="E11:E34" si="0">D11+C11</f>
        <v>0</v>
      </c>
      <c r="F11" s="74"/>
      <c r="G11" s="74"/>
      <c r="H11" s="74"/>
      <c r="I11" s="74"/>
      <c r="J11" s="76"/>
      <c r="K11" s="51" t="str">
        <f>IF(E11=0,"",IF(AND(C11&lt;&gt;"",D11&lt;&gt;""),"Ekki er heimilt að fylla út í bæði heildarsöluverð pakkaferðar og samtengdrar ferðatilhögunar í sömu línu",IF(OR(ISBLANK(F11),ISBLANK(G11),ISBLANK(H11),ISBLANK(I11),ISBLANK(J11)),"Fylla þarf út: staðfestingargreiðslur, fjölda ferða, fjölda ferðamanna, lengd ferða og fjölda daga frá lokagreiðslu til upphafs ferðar","")))</f>
        <v/>
      </c>
    </row>
    <row r="12" spans="2:11" x14ac:dyDescent="0.25">
      <c r="B12" s="77"/>
      <c r="C12" s="78"/>
      <c r="D12" s="79"/>
      <c r="E12" s="80">
        <f t="shared" si="0"/>
        <v>0</v>
      </c>
      <c r="F12" s="78"/>
      <c r="G12" s="78"/>
      <c r="H12" s="78"/>
      <c r="I12" s="78"/>
      <c r="J12" s="81"/>
      <c r="K12" s="51" t="str">
        <f t="shared" ref="K12:K34" si="1">IF(E12=0,"",IF(OR(ISBLANK(F12),ISBLANK(G12),ISBLANK(H12),ISBLANK(I12),ISBLANK(J12)),"Fylla þarf út: staðfestingargreiðslur, fjölda ferða, fjölda ferðamanna, lengd ferða og fjölda daga frá lokagreiðslu til upphafs ferðar",""))</f>
        <v/>
      </c>
    </row>
    <row r="13" spans="2:11" x14ac:dyDescent="0.25">
      <c r="B13" s="77"/>
      <c r="C13" s="78"/>
      <c r="D13" s="79"/>
      <c r="E13" s="80">
        <f t="shared" si="0"/>
        <v>0</v>
      </c>
      <c r="F13" s="78"/>
      <c r="G13" s="78"/>
      <c r="H13" s="78"/>
      <c r="I13" s="78"/>
      <c r="J13" s="81"/>
      <c r="K13" s="51" t="str">
        <f t="shared" si="1"/>
        <v/>
      </c>
    </row>
    <row r="14" spans="2:11" x14ac:dyDescent="0.25">
      <c r="B14" s="77"/>
      <c r="C14" s="78"/>
      <c r="D14" s="79"/>
      <c r="E14" s="80">
        <f t="shared" si="0"/>
        <v>0</v>
      </c>
      <c r="F14" s="78"/>
      <c r="G14" s="78"/>
      <c r="H14" s="78"/>
      <c r="I14" s="78"/>
      <c r="J14" s="81"/>
      <c r="K14" s="51" t="str">
        <f t="shared" si="1"/>
        <v/>
      </c>
    </row>
    <row r="15" spans="2:11" x14ac:dyDescent="0.25">
      <c r="B15" s="77"/>
      <c r="C15" s="78"/>
      <c r="D15" s="79"/>
      <c r="E15" s="80">
        <f t="shared" si="0"/>
        <v>0</v>
      </c>
      <c r="F15" s="78"/>
      <c r="G15" s="78"/>
      <c r="H15" s="78"/>
      <c r="I15" s="78"/>
      <c r="J15" s="81"/>
      <c r="K15" s="51" t="str">
        <f t="shared" si="1"/>
        <v/>
      </c>
    </row>
    <row r="16" spans="2:11" x14ac:dyDescent="0.25">
      <c r="B16" s="82"/>
      <c r="C16" s="78"/>
      <c r="D16" s="79"/>
      <c r="E16" s="80">
        <f t="shared" si="0"/>
        <v>0</v>
      </c>
      <c r="F16" s="78"/>
      <c r="G16" s="78"/>
      <c r="H16" s="78"/>
      <c r="I16" s="78"/>
      <c r="J16" s="81"/>
      <c r="K16" s="51" t="str">
        <f t="shared" si="1"/>
        <v/>
      </c>
    </row>
    <row r="17" spans="2:11" x14ac:dyDescent="0.25">
      <c r="B17" s="82"/>
      <c r="C17" s="78"/>
      <c r="D17" s="79"/>
      <c r="E17" s="80">
        <f t="shared" si="0"/>
        <v>0</v>
      </c>
      <c r="F17" s="78"/>
      <c r="G17" s="78"/>
      <c r="H17" s="78"/>
      <c r="I17" s="78"/>
      <c r="J17" s="81"/>
      <c r="K17" s="51" t="str">
        <f t="shared" si="1"/>
        <v/>
      </c>
    </row>
    <row r="18" spans="2:11" x14ac:dyDescent="0.25">
      <c r="B18" s="82"/>
      <c r="C18" s="78"/>
      <c r="D18" s="79"/>
      <c r="E18" s="80">
        <f t="shared" si="0"/>
        <v>0</v>
      </c>
      <c r="F18" s="78"/>
      <c r="G18" s="78"/>
      <c r="H18" s="78"/>
      <c r="I18" s="78"/>
      <c r="J18" s="81"/>
      <c r="K18" s="51" t="str">
        <f t="shared" si="1"/>
        <v/>
      </c>
    </row>
    <row r="19" spans="2:11" x14ac:dyDescent="0.25">
      <c r="B19" s="82"/>
      <c r="C19" s="78"/>
      <c r="D19" s="79"/>
      <c r="E19" s="80">
        <f t="shared" si="0"/>
        <v>0</v>
      </c>
      <c r="F19" s="78"/>
      <c r="G19" s="78"/>
      <c r="H19" s="78"/>
      <c r="I19" s="78"/>
      <c r="J19" s="81"/>
      <c r="K19" s="51" t="str">
        <f t="shared" si="1"/>
        <v/>
      </c>
    </row>
    <row r="20" spans="2:11" x14ac:dyDescent="0.25">
      <c r="B20" s="82"/>
      <c r="C20" s="78"/>
      <c r="D20" s="79"/>
      <c r="E20" s="80">
        <f t="shared" si="0"/>
        <v>0</v>
      </c>
      <c r="F20" s="78"/>
      <c r="G20" s="78"/>
      <c r="H20" s="78"/>
      <c r="I20" s="78"/>
      <c r="J20" s="81"/>
      <c r="K20" s="51" t="str">
        <f t="shared" si="1"/>
        <v/>
      </c>
    </row>
    <row r="21" spans="2:11" x14ac:dyDescent="0.25">
      <c r="B21" s="82"/>
      <c r="C21" s="78"/>
      <c r="D21" s="79"/>
      <c r="E21" s="80">
        <f t="shared" si="0"/>
        <v>0</v>
      </c>
      <c r="F21" s="78"/>
      <c r="G21" s="78"/>
      <c r="H21" s="78"/>
      <c r="I21" s="78"/>
      <c r="J21" s="81"/>
      <c r="K21" s="51" t="str">
        <f t="shared" si="1"/>
        <v/>
      </c>
    </row>
    <row r="22" spans="2:11" x14ac:dyDescent="0.25">
      <c r="B22" s="82"/>
      <c r="C22" s="78"/>
      <c r="D22" s="79"/>
      <c r="E22" s="80">
        <f t="shared" si="0"/>
        <v>0</v>
      </c>
      <c r="F22" s="78"/>
      <c r="G22" s="78"/>
      <c r="H22" s="78"/>
      <c r="I22" s="78"/>
      <c r="J22" s="81"/>
      <c r="K22" s="51" t="str">
        <f t="shared" si="1"/>
        <v/>
      </c>
    </row>
    <row r="23" spans="2:11" x14ac:dyDescent="0.25">
      <c r="B23" s="82"/>
      <c r="C23" s="78"/>
      <c r="D23" s="79"/>
      <c r="E23" s="80">
        <f t="shared" si="0"/>
        <v>0</v>
      </c>
      <c r="F23" s="78"/>
      <c r="G23" s="78"/>
      <c r="H23" s="78"/>
      <c r="I23" s="78"/>
      <c r="J23" s="81"/>
      <c r="K23" s="51" t="str">
        <f t="shared" si="1"/>
        <v/>
      </c>
    </row>
    <row r="24" spans="2:11" x14ac:dyDescent="0.25">
      <c r="B24" s="82"/>
      <c r="C24" s="78"/>
      <c r="D24" s="79"/>
      <c r="E24" s="80">
        <f t="shared" si="0"/>
        <v>0</v>
      </c>
      <c r="F24" s="78"/>
      <c r="G24" s="78"/>
      <c r="H24" s="78"/>
      <c r="I24" s="78"/>
      <c r="J24" s="81"/>
      <c r="K24" s="51" t="str">
        <f t="shared" si="1"/>
        <v/>
      </c>
    </row>
    <row r="25" spans="2:11" x14ac:dyDescent="0.25">
      <c r="B25" s="82"/>
      <c r="C25" s="78"/>
      <c r="D25" s="79"/>
      <c r="E25" s="80">
        <f t="shared" si="0"/>
        <v>0</v>
      </c>
      <c r="F25" s="78"/>
      <c r="G25" s="78"/>
      <c r="H25" s="78"/>
      <c r="I25" s="78"/>
      <c r="J25" s="81"/>
      <c r="K25" s="51" t="str">
        <f t="shared" si="1"/>
        <v/>
      </c>
    </row>
    <row r="26" spans="2:11" x14ac:dyDescent="0.25">
      <c r="B26" s="82"/>
      <c r="C26" s="78"/>
      <c r="D26" s="79"/>
      <c r="E26" s="80">
        <f t="shared" si="0"/>
        <v>0</v>
      </c>
      <c r="F26" s="78"/>
      <c r="G26" s="78"/>
      <c r="H26" s="78"/>
      <c r="I26" s="78"/>
      <c r="J26" s="81"/>
      <c r="K26" s="51" t="str">
        <f t="shared" si="1"/>
        <v/>
      </c>
    </row>
    <row r="27" spans="2:11" x14ac:dyDescent="0.25">
      <c r="B27" s="82"/>
      <c r="C27" s="78"/>
      <c r="D27" s="79"/>
      <c r="E27" s="80">
        <f t="shared" si="0"/>
        <v>0</v>
      </c>
      <c r="F27" s="78"/>
      <c r="G27" s="78"/>
      <c r="H27" s="78"/>
      <c r="I27" s="78"/>
      <c r="J27" s="81"/>
      <c r="K27" s="51" t="str">
        <f t="shared" si="1"/>
        <v/>
      </c>
    </row>
    <row r="28" spans="2:11" x14ac:dyDescent="0.25">
      <c r="B28" s="82"/>
      <c r="C28" s="78"/>
      <c r="D28" s="79"/>
      <c r="E28" s="80">
        <f t="shared" si="0"/>
        <v>0</v>
      </c>
      <c r="F28" s="78"/>
      <c r="G28" s="78"/>
      <c r="H28" s="78"/>
      <c r="I28" s="78"/>
      <c r="J28" s="81"/>
      <c r="K28" s="51" t="str">
        <f t="shared" si="1"/>
        <v/>
      </c>
    </row>
    <row r="29" spans="2:11" x14ac:dyDescent="0.25">
      <c r="B29" s="82"/>
      <c r="C29" s="78"/>
      <c r="D29" s="79"/>
      <c r="E29" s="80">
        <f t="shared" si="0"/>
        <v>0</v>
      </c>
      <c r="F29" s="78"/>
      <c r="G29" s="78"/>
      <c r="H29" s="78"/>
      <c r="I29" s="78"/>
      <c r="J29" s="81"/>
      <c r="K29" s="51" t="str">
        <f t="shared" si="1"/>
        <v/>
      </c>
    </row>
    <row r="30" spans="2:11" x14ac:dyDescent="0.25">
      <c r="B30" s="82"/>
      <c r="C30" s="78"/>
      <c r="D30" s="79"/>
      <c r="E30" s="80">
        <f t="shared" si="0"/>
        <v>0</v>
      </c>
      <c r="F30" s="78"/>
      <c r="G30" s="78"/>
      <c r="H30" s="78"/>
      <c r="I30" s="78"/>
      <c r="J30" s="81"/>
      <c r="K30" s="51" t="str">
        <f t="shared" si="1"/>
        <v/>
      </c>
    </row>
    <row r="31" spans="2:11" x14ac:dyDescent="0.25">
      <c r="B31" s="82"/>
      <c r="C31" s="78"/>
      <c r="D31" s="79"/>
      <c r="E31" s="80">
        <f t="shared" si="0"/>
        <v>0</v>
      </c>
      <c r="F31" s="78"/>
      <c r="G31" s="78"/>
      <c r="H31" s="78"/>
      <c r="I31" s="78"/>
      <c r="J31" s="81"/>
      <c r="K31" s="51" t="str">
        <f t="shared" si="1"/>
        <v/>
      </c>
    </row>
    <row r="32" spans="2:11" x14ac:dyDescent="0.25">
      <c r="B32" s="82"/>
      <c r="C32" s="78"/>
      <c r="D32" s="79"/>
      <c r="E32" s="80">
        <f t="shared" si="0"/>
        <v>0</v>
      </c>
      <c r="F32" s="78"/>
      <c r="G32" s="78"/>
      <c r="H32" s="78"/>
      <c r="I32" s="78"/>
      <c r="J32" s="81"/>
      <c r="K32" s="51" t="str">
        <f t="shared" si="1"/>
        <v/>
      </c>
    </row>
    <row r="33" spans="1:11" x14ac:dyDescent="0.25">
      <c r="B33" s="82"/>
      <c r="C33" s="78"/>
      <c r="D33" s="79"/>
      <c r="E33" s="80">
        <f t="shared" si="0"/>
        <v>0</v>
      </c>
      <c r="F33" s="78"/>
      <c r="G33" s="78"/>
      <c r="H33" s="78"/>
      <c r="I33" s="78"/>
      <c r="J33" s="81"/>
      <c r="K33" s="51" t="str">
        <f t="shared" si="1"/>
        <v/>
      </c>
    </row>
    <row r="34" spans="1:11" x14ac:dyDescent="0.25">
      <c r="B34" s="83"/>
      <c r="C34" s="84"/>
      <c r="D34" s="85"/>
      <c r="E34" s="86">
        <f t="shared" si="0"/>
        <v>0</v>
      </c>
      <c r="F34" s="84"/>
      <c r="G34" s="84"/>
      <c r="H34" s="84"/>
      <c r="I34" s="84"/>
      <c r="J34" s="87"/>
      <c r="K34" s="51" t="str">
        <f t="shared" si="1"/>
        <v/>
      </c>
    </row>
    <row r="35" spans="1:11" s="92" customFormat="1" ht="13.8" thickBot="1" x14ac:dyDescent="0.3">
      <c r="A35" s="50"/>
      <c r="B35" s="109" t="s">
        <v>94</v>
      </c>
      <c r="C35" s="88">
        <f>SUM(C11:C34)</f>
        <v>0</v>
      </c>
      <c r="D35" s="88">
        <f>SUM($D$11:$D$34)</f>
        <v>0</v>
      </c>
      <c r="E35" s="88">
        <f>SUM($E$11:$E$34)</f>
        <v>0</v>
      </c>
      <c r="F35" s="89">
        <f>SUM($F$11:$F$34)</f>
        <v>0</v>
      </c>
      <c r="G35" s="88">
        <f>SUM($G$11:$G$34)</f>
        <v>0</v>
      </c>
      <c r="H35" s="88">
        <f>SUM($H$11:$H$34)</f>
        <v>0</v>
      </c>
      <c r="I35" s="90"/>
      <c r="J35" s="91"/>
    </row>
    <row r="36" spans="1:11" s="92" customFormat="1" x14ac:dyDescent="0.25">
      <c r="A36" s="50"/>
      <c r="B36" s="93"/>
      <c r="C36" s="94"/>
      <c r="D36" s="94"/>
      <c r="E36" s="94"/>
      <c r="F36" s="95"/>
      <c r="G36" s="94"/>
      <c r="H36" s="94"/>
      <c r="I36" s="96"/>
      <c r="J36" s="96"/>
    </row>
    <row r="37" spans="1:11" x14ac:dyDescent="0.25">
      <c r="F37" s="210"/>
      <c r="G37" s="210"/>
      <c r="H37" s="210"/>
      <c r="I37" s="97"/>
      <c r="J37" s="97"/>
    </row>
    <row r="38" spans="1:11" ht="30" customHeight="1" x14ac:dyDescent="0.25">
      <c r="B38" s="211" t="s">
        <v>170</v>
      </c>
      <c r="C38" s="212"/>
      <c r="F38" s="98"/>
      <c r="G38" s="98"/>
      <c r="H38" s="98"/>
      <c r="I38" s="97"/>
      <c r="J38" s="97"/>
    </row>
    <row r="39" spans="1:11" ht="39.6" x14ac:dyDescent="0.25">
      <c r="B39" s="64" t="s">
        <v>125</v>
      </c>
      <c r="C39" s="65" t="s">
        <v>95</v>
      </c>
      <c r="D39" s="56"/>
      <c r="E39" s="56"/>
    </row>
    <row r="40" spans="1:11" ht="39.6" x14ac:dyDescent="0.25">
      <c r="B40" s="64" t="s">
        <v>169</v>
      </c>
      <c r="C40" s="65" t="s">
        <v>60</v>
      </c>
      <c r="D40" s="112" t="s">
        <v>173</v>
      </c>
      <c r="E40" s="56"/>
    </row>
    <row r="41" spans="1:11" x14ac:dyDescent="0.25">
      <c r="B41" s="99" t="s">
        <v>175</v>
      </c>
      <c r="C41" s="100"/>
      <c r="D41" s="72" t="str">
        <f>+IF(AND(C41&lt;&gt;"",C41&lt;&gt;0),"Fylla þarf út eyðublaðið Tryggingaskyldir seljendur","")</f>
        <v/>
      </c>
    </row>
    <row r="42" spans="1:11" x14ac:dyDescent="0.25">
      <c r="B42" s="101" t="s">
        <v>61</v>
      </c>
      <c r="C42" s="102"/>
      <c r="D42" s="72"/>
    </row>
    <row r="43" spans="1:11" x14ac:dyDescent="0.25">
      <c r="B43" s="101" t="s">
        <v>62</v>
      </c>
      <c r="C43" s="102"/>
      <c r="D43" s="72"/>
    </row>
    <row r="44" spans="1:11" x14ac:dyDescent="0.25">
      <c r="B44" s="101" t="s">
        <v>63</v>
      </c>
      <c r="C44" s="102"/>
      <c r="D44" s="72"/>
    </row>
    <row r="45" spans="1:11" x14ac:dyDescent="0.25">
      <c r="B45" s="101" t="s">
        <v>137</v>
      </c>
      <c r="C45" s="102"/>
      <c r="D45" s="72"/>
    </row>
    <row r="46" spans="1:11" x14ac:dyDescent="0.25">
      <c r="B46" s="101" t="s">
        <v>138</v>
      </c>
      <c r="C46" s="102"/>
      <c r="D46" s="72"/>
    </row>
    <row r="47" spans="1:11" x14ac:dyDescent="0.25">
      <c r="B47" s="103" t="s">
        <v>139</v>
      </c>
      <c r="C47" s="102"/>
      <c r="D47" s="72"/>
    </row>
    <row r="48" spans="1:11" x14ac:dyDescent="0.25">
      <c r="B48" s="104" t="s">
        <v>67</v>
      </c>
      <c r="C48" s="102"/>
      <c r="D48" s="72" t="str">
        <f>+IF(AND(C48&lt;&gt;"",B48=""),"Tilgreina þarf tekjuflokk","")</f>
        <v/>
      </c>
    </row>
    <row r="49" spans="2:4" x14ac:dyDescent="0.25">
      <c r="B49" s="105"/>
      <c r="C49" s="102"/>
      <c r="D49" s="72" t="str">
        <f t="shared" ref="D49:D66" si="2">+IF(AND(C49&lt;&gt;"",B49=""),"Tilgreina þarf tekjuflokk","")</f>
        <v/>
      </c>
    </row>
    <row r="50" spans="2:4" x14ac:dyDescent="0.25">
      <c r="B50" s="105"/>
      <c r="C50" s="102"/>
      <c r="D50" s="72" t="str">
        <f t="shared" si="2"/>
        <v/>
      </c>
    </row>
    <row r="51" spans="2:4" x14ac:dyDescent="0.25">
      <c r="B51" s="105"/>
      <c r="C51" s="102"/>
      <c r="D51" s="72" t="str">
        <f t="shared" si="2"/>
        <v/>
      </c>
    </row>
    <row r="52" spans="2:4" x14ac:dyDescent="0.25">
      <c r="B52" s="105"/>
      <c r="C52" s="102"/>
      <c r="D52" s="72" t="str">
        <f t="shared" si="2"/>
        <v/>
      </c>
    </row>
    <row r="53" spans="2:4" x14ac:dyDescent="0.25">
      <c r="B53" s="105"/>
      <c r="C53" s="102"/>
      <c r="D53" s="72" t="str">
        <f t="shared" si="2"/>
        <v/>
      </c>
    </row>
    <row r="54" spans="2:4" x14ac:dyDescent="0.25">
      <c r="B54" s="105"/>
      <c r="C54" s="102"/>
      <c r="D54" s="72" t="str">
        <f t="shared" si="2"/>
        <v/>
      </c>
    </row>
    <row r="55" spans="2:4" x14ac:dyDescent="0.25">
      <c r="B55" s="105"/>
      <c r="C55" s="102"/>
      <c r="D55" s="72" t="str">
        <f t="shared" si="2"/>
        <v/>
      </c>
    </row>
    <row r="56" spans="2:4" x14ac:dyDescent="0.25">
      <c r="B56" s="105"/>
      <c r="C56" s="102"/>
      <c r="D56" s="72" t="str">
        <f t="shared" si="2"/>
        <v/>
      </c>
    </row>
    <row r="57" spans="2:4" x14ac:dyDescent="0.25">
      <c r="B57" s="105"/>
      <c r="C57" s="102"/>
      <c r="D57" s="72" t="str">
        <f t="shared" si="2"/>
        <v/>
      </c>
    </row>
    <row r="58" spans="2:4" x14ac:dyDescent="0.25">
      <c r="B58" s="105"/>
      <c r="C58" s="102"/>
      <c r="D58" s="72" t="str">
        <f t="shared" si="2"/>
        <v/>
      </c>
    </row>
    <row r="59" spans="2:4" x14ac:dyDescent="0.25">
      <c r="B59" s="105"/>
      <c r="C59" s="102"/>
      <c r="D59" s="72" t="str">
        <f t="shared" si="2"/>
        <v/>
      </c>
    </row>
    <row r="60" spans="2:4" x14ac:dyDescent="0.25">
      <c r="B60" s="105"/>
      <c r="C60" s="102"/>
      <c r="D60" s="72" t="str">
        <f t="shared" si="2"/>
        <v/>
      </c>
    </row>
    <row r="61" spans="2:4" x14ac:dyDescent="0.25">
      <c r="B61" s="105"/>
      <c r="C61" s="102"/>
      <c r="D61" s="72" t="str">
        <f t="shared" si="2"/>
        <v/>
      </c>
    </row>
    <row r="62" spans="2:4" x14ac:dyDescent="0.25">
      <c r="B62" s="105"/>
      <c r="C62" s="102"/>
      <c r="D62" s="72" t="str">
        <f t="shared" si="2"/>
        <v/>
      </c>
    </row>
    <row r="63" spans="2:4" x14ac:dyDescent="0.25">
      <c r="B63" s="105"/>
      <c r="C63" s="102"/>
      <c r="D63" s="72" t="str">
        <f t="shared" si="2"/>
        <v/>
      </c>
    </row>
    <row r="64" spans="2:4" x14ac:dyDescent="0.25">
      <c r="B64" s="105"/>
      <c r="C64" s="102"/>
      <c r="D64" s="72" t="str">
        <f t="shared" si="2"/>
        <v/>
      </c>
    </row>
    <row r="65" spans="2:4" x14ac:dyDescent="0.25">
      <c r="B65" s="105"/>
      <c r="C65" s="102"/>
      <c r="D65" s="72" t="str">
        <f t="shared" si="2"/>
        <v/>
      </c>
    </row>
    <row r="66" spans="2:4" x14ac:dyDescent="0.25">
      <c r="B66" s="106"/>
      <c r="C66" s="107"/>
      <c r="D66" s="72" t="str">
        <f t="shared" si="2"/>
        <v/>
      </c>
    </row>
    <row r="67" spans="2:4" ht="13.8" thickBot="1" x14ac:dyDescent="0.3">
      <c r="B67" s="110" t="s">
        <v>94</v>
      </c>
      <c r="C67" s="108">
        <f>SUM(C40:C66)</f>
        <v>0</v>
      </c>
    </row>
  </sheetData>
  <sheetProtection algorithmName="SHA-512" hashValue="5dVa8R+e6HDUV0Czwtuk3sQ5yn3oWoIie0lI74Fvyw1V8q3wSN9xSWuOscDG3QU6KZS+g2tFo6BWYIcW27sixQ==" saltValue="FsHn09U1qEs8oRM31EUAnw==" spinCount="100000" sheet="1" objects="1" scenarios="1"/>
  <mergeCells count="3">
    <mergeCell ref="F37:H37"/>
    <mergeCell ref="B38:C38"/>
    <mergeCell ref="B8:J8"/>
  </mergeCells>
  <conditionalFormatting sqref="B41:B66">
    <cfRule type="expression" dxfId="10" priority="2">
      <formula>AND($C41&lt;&gt;"",$B41="")</formula>
    </cfRule>
  </conditionalFormatting>
  <conditionalFormatting sqref="B35:J35">
    <cfRule type="expression" dxfId="9" priority="5">
      <formula>1=1</formula>
    </cfRule>
  </conditionalFormatting>
  <conditionalFormatting sqref="C11:C34">
    <cfRule type="expression" dxfId="8" priority="4">
      <formula>AND($D11&lt;&gt;"",$C$11="")</formula>
    </cfRule>
  </conditionalFormatting>
  <conditionalFormatting sqref="C49:C66">
    <cfRule type="expression" dxfId="7" priority="1">
      <formula>AND($B49&lt;&gt;"",$C49="")</formula>
    </cfRule>
  </conditionalFormatting>
  <conditionalFormatting sqref="C11:D34">
    <cfRule type="expression" dxfId="6" priority="3">
      <formula>AND($C11&lt;&gt;"",$D11&lt;&gt;"")</formula>
    </cfRule>
  </conditionalFormatting>
  <conditionalFormatting sqref="D11:D34">
    <cfRule type="expression" dxfId="5" priority="6">
      <formula>AND($C11&lt;&gt;"",$D11="")</formula>
    </cfRule>
  </conditionalFormatting>
  <conditionalFormatting sqref="F11:J34">
    <cfRule type="expression" dxfId="4" priority="7">
      <formula>AND($E11&gt;0,F11="")</formula>
    </cfRule>
  </conditionalFormatting>
  <dataValidations count="11">
    <dataValidation type="whole" operator="greaterThanOrEqual" allowBlank="1" showInputMessage="1" showErrorMessage="1" sqref="C41:C66" xr:uid="{644C8FC6-39C1-40F9-9D3F-5F5DA353C707}">
      <formula1>0</formula1>
    </dataValidation>
    <dataValidation type="whole" allowBlank="1" showInputMessage="1" showErrorMessage="1" error="Talan verður að vera 1 eða 2" sqref="D4" xr:uid="{905755B6-B13D-44B5-B95E-9D3BAC4EE2C8}">
      <formula1>1</formula1>
      <formula2>2</formula2>
    </dataValidation>
    <dataValidation type="decimal" operator="greaterThanOrEqual" allowBlank="1" showInputMessage="1" showErrorMessage="1" error="Fjöldi daga má ekki vera neikvæð stærð" prompt="Meðaltals fjöldi daga frá því að farþegar greiða ferð að fullu þar til að ferðin er farin." sqref="J11:J34" xr:uid="{EC929F81-BA1A-4720-9DF2-E57E0D9302FA}">
      <formula1>0</formula1>
    </dataValidation>
    <dataValidation type="decimal" operator="greaterThanOrEqual" allowBlank="1" showInputMessage="1" showErrorMessage="1" error="Lengd ferðar þarf að vera að lágmarki 1 dagur" prompt="Sé lengd ferðar sú sama hjá öllum farþegum skal skrá lengd hennar. _x000a_Ef lengd skráðra ferða er mismunandi þarf að skrá vegið meðaltal lengdar ferðanna. " sqref="I11:I34" xr:uid="{81E0D210-4353-48AC-BD87-7D5DE48AA485}">
      <formula1>1</formula1>
    </dataValidation>
    <dataValidation type="whole" operator="greaterThanOrEqual" allowBlank="1" showInputMessage="1" showErrorMessage="1" error="Fjöldi ferðamanna þarf að vera heil tala og að lágmarki 1 ferðamaður" prompt="Samanlagður fjöldi ferðamanna sem fer í viðkomandi ferðir." sqref="H11:H34" xr:uid="{716BA999-27C1-40AC-9B80-65CE36CA7FC8}">
      <formula1>1</formula1>
    </dataValidation>
    <dataValidation type="whole" operator="greaterThanOrEqual" allowBlank="1" showInputMessage="1" showErrorMessage="1" error="Fjöldi ferða þarf að vera heil tala og að lágmarki 1 ferð" prompt="Fjöldi brottfara sem eiga við um þessa línu" sqref="G11:G34" xr:uid="{71AC08DA-F290-43DF-96D5-DC507C5B2F35}">
      <formula1>1</formula1>
    </dataValidation>
    <dataValidation type="whole" operator="greaterThanOrEqual" allowBlank="1" showInputMessage="1" showErrorMessage="1" error="Heildarfjárhæð staðfestingargreiðslna þarf að vera heil tala og að lágmarki 0" prompt="Samanlögð upphæð allra staðfestingargreiðslna sem mótteknar eru vegna þeirra ferða sem skráðar eru í línuna._x000a_Sé ferð greidd í einni greiðslu færist 0 í þennan reit." sqref="F11:F34" xr:uid="{9A2E617C-26E9-4D0A-B658-71DEB43D1D5D}">
      <formula1>0</formula1>
    </dataValidation>
    <dataValidation type="whole" operator="greaterThanOrEqual" allowBlank="1" showInputMessage="1" showErrorMessage="1" error="Heildarsöluverð þarf að vera heil tala og að lágmarki 0" prompt="Samanlögð fjárhæð þeirra greiðslna sem að ferðaskrifstofan tekur við vegna samtengdrar ferðatilhögunar" sqref="D11:D34" xr:uid="{72679D41-5A85-4A8A-94D4-C3326AC45ED9}">
      <formula1>0</formula1>
    </dataValidation>
    <dataValidation type="whole" operator="greaterThanOrEqual" allowBlank="1" showInputMessage="1" showErrorMessage="1" error="Heildarsöluverð þarf að vera heil tala og að lágmarki 0" prompt="Samanlögð fjárhæð sem ferðaskrifstofa / seljandi fær greidda fyrir þær ferðir sem skráðar eru í línuna" sqref="C11:C34" xr:uid="{F8735AEC-7499-4BA4-8088-6496BBCD93BF}">
      <formula1>0</formula1>
    </dataValidation>
    <dataValidation allowBlank="1" showInputMessage="1" showErrorMessage="1" prompt="Hér skal skrá heiti ferðar eða lýsingu á ferð." sqref="B11:B34" xr:uid="{F4115743-5773-4A82-AD06-469CFABDAFBF}"/>
    <dataValidation allowBlank="1" showInputMessage="1" showErrorMessage="1" prompt="Bæta við flokkum eftir því sem við á" sqref="B48:B66" xr:uid="{46C6300B-3960-495A-AEA0-44226BA46A27}"/>
  </dataValidations>
  <pageMargins left="0.11811023622047245" right="0.11811023622047245" top="0.55118110236220474" bottom="0.35433070866141736" header="0.11811023622047245" footer="0.31496062992125984"/>
  <pageSetup paperSize="9" orientation="landscape" horizontalDpi="300" verticalDpi="300" r:id="rId1"/>
  <headerFooter>
    <oddHeader xml:space="preserve">&amp;L&amp;A&amp;C&amp;"-,Bold"Yfirlit yfir sölu ferða&amp;R 
</oddHead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ð15"/>
  <dimension ref="A1:AV103"/>
  <sheetViews>
    <sheetView showGridLines="0" topLeftCell="XFD1" workbookViewId="0">
      <selection sqref="A1:XFD1048576"/>
    </sheetView>
  </sheetViews>
  <sheetFormatPr defaultColWidth="0" defaultRowHeight="14.4" x14ac:dyDescent="0.3"/>
  <cols>
    <col min="1" max="1" width="17.109375" style="7" hidden="1" customWidth="1"/>
    <col min="2" max="2" width="16.6640625" style="7" hidden="1" customWidth="1"/>
    <col min="3" max="3" width="14.33203125" style="7" hidden="1" customWidth="1"/>
    <col min="4" max="4" width="12" style="7" hidden="1" customWidth="1"/>
    <col min="5" max="5" width="15.5546875" style="7" hidden="1" customWidth="1"/>
    <col min="6" max="6" width="17.6640625" style="7" hidden="1" customWidth="1"/>
    <col min="7" max="7" width="14.33203125" style="7" hidden="1" customWidth="1"/>
    <col min="8" max="8" width="14.88671875" style="7" hidden="1" customWidth="1"/>
    <col min="9" max="9" width="15.44140625" style="7" hidden="1" customWidth="1"/>
    <col min="10" max="10" width="16.33203125" style="7" hidden="1" customWidth="1"/>
    <col min="11" max="11" width="14.88671875" style="7" hidden="1" customWidth="1"/>
    <col min="12" max="12" width="15.33203125" style="7" hidden="1" customWidth="1"/>
    <col min="13" max="13" width="14.33203125" style="7" hidden="1" customWidth="1"/>
    <col min="14" max="14" width="17.5546875" style="7" hidden="1" customWidth="1"/>
    <col min="15" max="17" width="14.33203125" style="7" hidden="1" customWidth="1"/>
    <col min="18" max="18" width="16.6640625" style="7" hidden="1" customWidth="1"/>
    <col min="19" max="21" width="14.33203125" style="7" hidden="1" customWidth="1"/>
    <col min="22" max="22" width="16.33203125" style="7" hidden="1" customWidth="1"/>
    <col min="23" max="25" width="14.33203125" style="7" hidden="1" customWidth="1"/>
    <col min="26" max="26" width="18.5546875" style="7" hidden="1" customWidth="1"/>
    <col min="27" max="29" width="14.33203125" style="7" hidden="1" customWidth="1"/>
    <col min="30" max="30" width="18.6640625" style="7" hidden="1" customWidth="1"/>
    <col min="31" max="33" width="14.33203125" style="7" hidden="1" customWidth="1"/>
    <col min="34" max="34" width="17.109375" style="7" hidden="1" customWidth="1"/>
    <col min="35" max="37" width="14.33203125" style="7" hidden="1" customWidth="1"/>
    <col min="38" max="38" width="16.6640625" style="7" hidden="1" customWidth="1"/>
    <col min="39" max="41" width="14.33203125" style="7" hidden="1" customWidth="1"/>
    <col min="42" max="42" width="17.6640625" style="7" hidden="1" customWidth="1"/>
    <col min="43" max="43" width="16.33203125" style="7" hidden="1" customWidth="1"/>
    <col min="44" max="45" width="14.33203125" style="7" hidden="1" customWidth="1"/>
    <col min="46" max="46" width="16.44140625" style="7" hidden="1" customWidth="1"/>
    <col min="47" max="48" width="0" style="7" hidden="1" customWidth="1"/>
    <col min="49" max="16384" width="14.33203125" style="7" hidden="1"/>
  </cols>
  <sheetData>
    <row r="1" spans="1:12" x14ac:dyDescent="0.3">
      <c r="A1" s="4" t="s">
        <v>23</v>
      </c>
      <c r="B1" s="1" t="str">
        <f>IF(Upplýsingar!$B$14&gt;0,Upplýsingar!$B$14,"")</f>
        <v>Áætlun</v>
      </c>
      <c r="C1" s="3"/>
      <c r="D1" s="3"/>
    </row>
    <row r="2" spans="1:12" x14ac:dyDescent="0.3">
      <c r="A2" s="5" t="s">
        <v>22</v>
      </c>
      <c r="B2" s="1" t="str">
        <f>IF(Upplýsingar!$C$14="","",Upplýsingar!$C$14)</f>
        <v/>
      </c>
      <c r="C2" s="2"/>
      <c r="D2" s="2"/>
    </row>
    <row r="3" spans="1:12" x14ac:dyDescent="0.3">
      <c r="A3" s="4" t="s">
        <v>2</v>
      </c>
      <c r="B3" s="217" t="str">
        <f>IF(Upplýsingar!$D$14="","","  "&amp;Upplýsingar!$D$14)</f>
        <v/>
      </c>
      <c r="C3" s="217"/>
      <c r="D3" s="217"/>
    </row>
    <row r="4" spans="1:12" x14ac:dyDescent="0.3">
      <c r="A4" s="4" t="s">
        <v>3</v>
      </c>
      <c r="B4" s="218" t="str">
        <f>IF(Upplýsingar!$E$14="","","  "&amp;Upplýsingar!$E$14)</f>
        <v/>
      </c>
      <c r="C4" s="218"/>
      <c r="D4" s="218"/>
    </row>
    <row r="5" spans="1:12" ht="24.75" customHeight="1" x14ac:dyDescent="0.4">
      <c r="A5" s="6"/>
      <c r="D5" s="8"/>
    </row>
    <row r="6" spans="1:12" x14ac:dyDescent="0.3">
      <c r="A6" s="190" t="s">
        <v>17</v>
      </c>
      <c r="B6" s="13" t="str">
        <f>IF(Upplýsingar!$C$14="","",Upplýsingar!$C$14)</f>
        <v/>
      </c>
      <c r="C6" s="191" t="e">
        <f>ROUND(B60,0)</f>
        <v>#DIV/0!</v>
      </c>
    </row>
    <row r="7" spans="1:12" x14ac:dyDescent="0.3">
      <c r="A7" s="13"/>
      <c r="B7" s="13"/>
      <c r="C7" s="13"/>
    </row>
    <row r="8" spans="1:12" x14ac:dyDescent="0.3">
      <c r="A8" s="190" t="s">
        <v>26</v>
      </c>
      <c r="B8" s="13" t="str">
        <f>IF(Upplýsingar!$C$14="","",Upplýsingar!$C$14)</f>
        <v/>
      </c>
      <c r="C8" s="192" t="e">
        <f>ROUND(G99,2)</f>
        <v>#DIV/0!</v>
      </c>
      <c r="D8" s="9"/>
    </row>
    <row r="9" spans="1:12" x14ac:dyDescent="0.3">
      <c r="A9" s="13"/>
      <c r="B9" s="13"/>
      <c r="C9" s="13"/>
    </row>
    <row r="10" spans="1:12" x14ac:dyDescent="0.3">
      <c r="A10" s="190" t="s">
        <v>179</v>
      </c>
      <c r="B10" s="13" t="str">
        <f>IF(Upplýsingar!$C$14="","",Upplýsingar!$C$14)</f>
        <v/>
      </c>
      <c r="C10" s="191" t="e">
        <f>ROUND(B92,0)</f>
        <v>#DIV/0!</v>
      </c>
    </row>
    <row r="12" spans="1:12" x14ac:dyDescent="0.3">
      <c r="G12" s="11"/>
    </row>
    <row r="13" spans="1:12" ht="29.4" thickBot="1" x14ac:dyDescent="0.35">
      <c r="B13" s="13" t="s">
        <v>178</v>
      </c>
      <c r="H13" s="111" t="s">
        <v>177</v>
      </c>
    </row>
    <row r="14" spans="1:12" ht="26.4" customHeight="1" x14ac:dyDescent="0.4">
      <c r="B14" s="21" t="str">
        <f>IF(Upplýsingar!$C$14="","",Upplýsingar!$C$14)</f>
        <v/>
      </c>
      <c r="F14" s="10" t="str">
        <f>IF(Upplýsingar!$C$14="","",Upplýsingar!$C$14)</f>
        <v/>
      </c>
      <c r="H14" s="111" t="str">
        <f>IF(Upplýsingar!$C$14="","",Upplýsingar!$C$14)</f>
        <v/>
      </c>
      <c r="K14" s="219" t="s">
        <v>99</v>
      </c>
      <c r="L14" s="220"/>
    </row>
    <row r="15" spans="1:12" x14ac:dyDescent="0.3">
      <c r="A15" s="13" t="s">
        <v>1</v>
      </c>
      <c r="B15" s="11">
        <f>+SUMIFS('Áætlun um rekstur og fjárstreym'!$C$14:$N$14,'Áætlun um rekstur og fjárstreym'!$C$9:$N$9,A15)</f>
        <v>0</v>
      </c>
      <c r="E15" s="7">
        <v>1</v>
      </c>
      <c r="F15" s="11">
        <f>LARGE($B$15:$B$26,E15)</f>
        <v>0</v>
      </c>
      <c r="H15" s="11">
        <f>B27</f>
        <v>0</v>
      </c>
      <c r="I15" s="7" t="s">
        <v>64</v>
      </c>
      <c r="K15" s="25"/>
      <c r="L15" s="26"/>
    </row>
    <row r="16" spans="1:12" x14ac:dyDescent="0.3">
      <c r="A16" s="13" t="s">
        <v>25</v>
      </c>
      <c r="B16" s="11">
        <f>+SUMIFS('Áætlun um rekstur og fjárstreym'!$C$14:$N$14,'Áætlun um rekstur og fjárstreym'!$C$9:$N$9,A16)</f>
        <v>0</v>
      </c>
      <c r="E16" s="7">
        <v>2</v>
      </c>
      <c r="F16" s="11">
        <f>LARGE($B$15:$B$26,E16)</f>
        <v>0</v>
      </c>
      <c r="K16" s="27"/>
      <c r="L16" s="26"/>
    </row>
    <row r="17" spans="1:47" x14ac:dyDescent="0.3">
      <c r="A17" s="13" t="s">
        <v>6</v>
      </c>
      <c r="B17" s="11">
        <f>+SUMIFS('Áætlun um rekstur og fjárstreym'!$C$14:$N$14,'Áætlun um rekstur og fjárstreym'!$C$9:$N$9,A17)</f>
        <v>0</v>
      </c>
      <c r="F17" s="11">
        <f>(F15+F16)/2</f>
        <v>0</v>
      </c>
      <c r="G17" s="7" t="s">
        <v>55</v>
      </c>
      <c r="K17" s="27"/>
      <c r="L17" s="26"/>
    </row>
    <row r="18" spans="1:47" x14ac:dyDescent="0.3">
      <c r="A18" s="13" t="s">
        <v>7</v>
      </c>
      <c r="B18" s="11">
        <f>+SUMIFS('Áætlun um rekstur og fjárstreym'!$C$14:$N$14,'Áætlun um rekstur og fjárstreym'!$C$9:$N$9,A18)</f>
        <v>0</v>
      </c>
      <c r="F18" s="11"/>
      <c r="K18" s="27"/>
      <c r="L18" s="26"/>
    </row>
    <row r="19" spans="1:47" x14ac:dyDescent="0.3">
      <c r="A19" s="13" t="s">
        <v>8</v>
      </c>
      <c r="B19" s="11">
        <f>+SUMIFS('Áætlun um rekstur og fjárstreym'!$C$14:$N$14,'Áætlun um rekstur og fjárstreym'!$C$9:$N$9,A19)</f>
        <v>0</v>
      </c>
      <c r="F19" s="12" t="e">
        <f>F17*C6/30+F17*C8+F17*C10/30</f>
        <v>#DIV/0!</v>
      </c>
      <c r="G19" s="13" t="s">
        <v>65</v>
      </c>
      <c r="H19" s="23"/>
      <c r="K19" s="27"/>
      <c r="L19" s="26"/>
    </row>
    <row r="20" spans="1:47" x14ac:dyDescent="0.3">
      <c r="A20" s="13" t="s">
        <v>9</v>
      </c>
      <c r="B20" s="11">
        <f>+SUMIFS('Áætlun um rekstur og fjárstreym'!$C$14:$N$14,'Áætlun um rekstur og fjárstreym'!$C$9:$N$9,A20)</f>
        <v>0</v>
      </c>
      <c r="F20" s="11"/>
      <c r="K20" s="27"/>
      <c r="L20" s="26"/>
    </row>
    <row r="21" spans="1:47" ht="15.6" x14ac:dyDescent="0.3">
      <c r="A21" s="13" t="s">
        <v>10</v>
      </c>
      <c r="B21" s="11">
        <f>+SUMIFS('Áætlun um rekstur og fjárstreym'!$C$14:$N$14,'Áætlun um rekstur og fjárstreym'!$C$9:$N$9,A21)</f>
        <v>0</v>
      </c>
      <c r="F21" s="32" t="e">
        <f>H23*F19</f>
        <v>#DIV/0!</v>
      </c>
      <c r="G21" s="33" t="s">
        <v>56</v>
      </c>
      <c r="K21" s="25" t="e">
        <f>IF(F21&lt;=500000, 500000)</f>
        <v>#DIV/0!</v>
      </c>
      <c r="L21" s="26" t="s">
        <v>56</v>
      </c>
      <c r="N21" s="184" t="s">
        <v>135</v>
      </c>
      <c r="O21" s="184" t="e">
        <f>0.015*F19</f>
        <v>#DIV/0!</v>
      </c>
    </row>
    <row r="22" spans="1:47" ht="15.6" x14ac:dyDescent="0.3">
      <c r="A22" s="13" t="s">
        <v>11</v>
      </c>
      <c r="B22" s="11">
        <f>+SUMIFS('Áætlun um rekstur og fjárstreym'!$C$14:$N$14,'Áætlun um rekstur og fjárstreym'!$C$9:$N$9,A22)</f>
        <v>0</v>
      </c>
      <c r="F22" s="33"/>
      <c r="G22" s="33"/>
      <c r="K22" s="27"/>
      <c r="L22" s="26"/>
    </row>
    <row r="23" spans="1:47" ht="15.6" x14ac:dyDescent="0.3">
      <c r="A23" s="13" t="s">
        <v>13</v>
      </c>
      <c r="B23" s="11">
        <f>+SUMIFS('Áætlun um rekstur og fjárstreym'!$C$14:$N$14,'Áætlun um rekstur og fjárstreym'!$C$9:$N$9,A23)</f>
        <v>0</v>
      </c>
      <c r="F23" s="33"/>
      <c r="G23" s="33"/>
      <c r="H23" s="23">
        <v>0.12</v>
      </c>
      <c r="I23" s="7" t="s">
        <v>68</v>
      </c>
      <c r="K23" s="27"/>
      <c r="L23" s="26"/>
    </row>
    <row r="24" spans="1:47" ht="15.6" x14ac:dyDescent="0.3">
      <c r="A24" s="13" t="s">
        <v>12</v>
      </c>
      <c r="B24" s="11">
        <f>+SUMIFS('Áætlun um rekstur og fjárstreym'!$C$14:$N$14,'Áætlun um rekstur og fjárstreym'!$C$9:$N$9,A24)</f>
        <v>0</v>
      </c>
      <c r="F24" s="33"/>
      <c r="G24" s="33"/>
      <c r="K24" s="27"/>
      <c r="L24" s="26"/>
    </row>
    <row r="25" spans="1:47" ht="15.6" x14ac:dyDescent="0.3">
      <c r="A25" s="13" t="s">
        <v>14</v>
      </c>
      <c r="B25" s="11">
        <f>+SUMIFS('Áætlun um rekstur og fjárstreym'!$C$14:$N$14,'Áætlun um rekstur og fjárstreym'!$C$9:$N$9,A25)</f>
        <v>0</v>
      </c>
      <c r="F25" s="32" t="e">
        <f>F21*0.025</f>
        <v>#DIV/0!</v>
      </c>
      <c r="G25" s="33" t="s">
        <v>66</v>
      </c>
      <c r="K25" s="25" t="e">
        <f>K21*0.025</f>
        <v>#DIV/0!</v>
      </c>
      <c r="L25" s="26" t="s">
        <v>66</v>
      </c>
    </row>
    <row r="26" spans="1:47" ht="15" thickBot="1" x14ac:dyDescent="0.35">
      <c r="A26" s="13" t="s">
        <v>15</v>
      </c>
      <c r="B26" s="11">
        <f>+SUMIFS('Áætlun um rekstur og fjárstreym'!$C$14:$N$14,'Áætlun um rekstur og fjárstreym'!$C$9:$N$9,A26)</f>
        <v>0</v>
      </c>
      <c r="K26" s="28"/>
      <c r="L26" s="29"/>
    </row>
    <row r="27" spans="1:47" ht="15" thickBot="1" x14ac:dyDescent="0.35">
      <c r="B27" s="22">
        <f>SUM(B15:B26)</f>
        <v>0</v>
      </c>
      <c r="F27" s="24" t="e">
        <f>F25/H15</f>
        <v>#DIV/0!</v>
      </c>
      <c r="G27" s="7" t="s">
        <v>96</v>
      </c>
      <c r="K27" s="30" t="e">
        <f>K25/H15</f>
        <v>#DIV/0!</v>
      </c>
      <c r="L27" s="31" t="s">
        <v>96</v>
      </c>
    </row>
    <row r="28" spans="1:47" ht="15" thickTop="1" x14ac:dyDescent="0.3"/>
    <row r="30" spans="1:47" ht="23.4" x14ac:dyDescent="0.45">
      <c r="A30" s="14" t="s">
        <v>57</v>
      </c>
    </row>
    <row r="31" spans="1:47" x14ac:dyDescent="0.3">
      <c r="A31" s="7" t="s">
        <v>1</v>
      </c>
      <c r="E31" s="7" t="s">
        <v>25</v>
      </c>
      <c r="I31" s="7" t="s">
        <v>6</v>
      </c>
      <c r="M31" s="7" t="s">
        <v>7</v>
      </c>
      <c r="Q31" s="7" t="s">
        <v>8</v>
      </c>
      <c r="U31" s="7" t="s">
        <v>9</v>
      </c>
      <c r="Y31" s="7" t="s">
        <v>10</v>
      </c>
      <c r="AC31" s="7" t="s">
        <v>11</v>
      </c>
      <c r="AG31" s="7" t="s">
        <v>13</v>
      </c>
      <c r="AK31" s="7" t="s">
        <v>12</v>
      </c>
      <c r="AO31" s="7" t="s">
        <v>14</v>
      </c>
      <c r="AS31" s="7" t="s">
        <v>15</v>
      </c>
    </row>
    <row r="32" spans="1:47" ht="60.75" customHeight="1" x14ac:dyDescent="0.3">
      <c r="A32" s="8" t="s">
        <v>5</v>
      </c>
      <c r="B32" s="8" t="s">
        <v>174</v>
      </c>
      <c r="C32" s="7" t="s">
        <v>27</v>
      </c>
      <c r="E32" s="8" t="s">
        <v>5</v>
      </c>
      <c r="F32" s="8" t="s">
        <v>174</v>
      </c>
      <c r="G32" s="7" t="s">
        <v>28</v>
      </c>
      <c r="I32" s="8" t="s">
        <v>5</v>
      </c>
      <c r="J32" s="8" t="s">
        <v>174</v>
      </c>
      <c r="K32" s="7" t="s">
        <v>29</v>
      </c>
      <c r="M32" s="8" t="s">
        <v>5</v>
      </c>
      <c r="N32" s="8" t="s">
        <v>174</v>
      </c>
      <c r="O32" s="7" t="s">
        <v>30</v>
      </c>
      <c r="Q32" s="8" t="s">
        <v>5</v>
      </c>
      <c r="R32" s="8" t="s">
        <v>174</v>
      </c>
      <c r="S32" s="7" t="s">
        <v>31</v>
      </c>
      <c r="U32" s="8" t="s">
        <v>5</v>
      </c>
      <c r="V32" s="8" t="s">
        <v>174</v>
      </c>
      <c r="W32" s="7" t="s">
        <v>32</v>
      </c>
      <c r="Y32" s="8" t="s">
        <v>5</v>
      </c>
      <c r="Z32" s="8" t="s">
        <v>174</v>
      </c>
      <c r="AA32" s="7" t="s">
        <v>33</v>
      </c>
      <c r="AC32" s="8" t="s">
        <v>5</v>
      </c>
      <c r="AD32" s="8" t="s">
        <v>174</v>
      </c>
      <c r="AE32" s="7" t="s">
        <v>34</v>
      </c>
      <c r="AG32" s="8" t="s">
        <v>5</v>
      </c>
      <c r="AH32" s="8" t="s">
        <v>174</v>
      </c>
      <c r="AI32" s="7" t="s">
        <v>35</v>
      </c>
      <c r="AK32" s="8" t="s">
        <v>5</v>
      </c>
      <c r="AL32" s="8" t="s">
        <v>174</v>
      </c>
      <c r="AM32" s="7" t="s">
        <v>36</v>
      </c>
      <c r="AO32" s="8" t="s">
        <v>5</v>
      </c>
      <c r="AP32" s="8" t="s">
        <v>174</v>
      </c>
      <c r="AQ32" s="7" t="s">
        <v>37</v>
      </c>
      <c r="AS32" s="8" t="s">
        <v>5</v>
      </c>
      <c r="AT32" s="8" t="s">
        <v>174</v>
      </c>
      <c r="AU32" s="7" t="s">
        <v>38</v>
      </c>
    </row>
    <row r="33" spans="1:47" x14ac:dyDescent="0.3">
      <c r="A33" s="11">
        <f>Janúar!H11</f>
        <v>0</v>
      </c>
      <c r="B33" s="11">
        <f>Janúar!J11</f>
        <v>0</v>
      </c>
      <c r="C33" s="7">
        <f>B33*A33</f>
        <v>0</v>
      </c>
      <c r="E33" s="11">
        <f>Febrúar!H11</f>
        <v>0</v>
      </c>
      <c r="F33" s="11">
        <f>Febrúar!J11</f>
        <v>0</v>
      </c>
      <c r="G33" s="7">
        <f t="shared" ref="G33:G55" si="0">F33*E33</f>
        <v>0</v>
      </c>
      <c r="I33" s="11">
        <f>Mars!H11</f>
        <v>0</v>
      </c>
      <c r="J33" s="11">
        <f>Mars!J11</f>
        <v>0</v>
      </c>
      <c r="K33" s="7">
        <f t="shared" ref="K33:K56" si="1">J33*I33</f>
        <v>0</v>
      </c>
      <c r="M33" s="11">
        <f>Apríl!H11</f>
        <v>0</v>
      </c>
      <c r="N33" s="11">
        <f>Apríl!J11</f>
        <v>0</v>
      </c>
      <c r="O33" s="7">
        <f t="shared" ref="O33:O56" si="2">N33*M33</f>
        <v>0</v>
      </c>
      <c r="Q33" s="11">
        <f>Maí!H11</f>
        <v>0</v>
      </c>
      <c r="R33" s="11">
        <f>Maí!J11</f>
        <v>0</v>
      </c>
      <c r="S33" s="7">
        <f t="shared" ref="S33:S56" si="3">R33*Q33</f>
        <v>0</v>
      </c>
      <c r="U33" s="11">
        <f>Júní!H11</f>
        <v>0</v>
      </c>
      <c r="V33" s="11">
        <f>Júní!J11</f>
        <v>0</v>
      </c>
      <c r="W33" s="7">
        <f t="shared" ref="W33:W56" si="4">V33*U33</f>
        <v>0</v>
      </c>
      <c r="Y33" s="11">
        <f>Júlí!H11</f>
        <v>0</v>
      </c>
      <c r="Z33" s="11">
        <f>Júlí!J11</f>
        <v>0</v>
      </c>
      <c r="AA33" s="7">
        <f t="shared" ref="AA33:AA56" si="5">Z33*Y33</f>
        <v>0</v>
      </c>
      <c r="AC33" s="11">
        <f>Ágúst!H11</f>
        <v>0</v>
      </c>
      <c r="AD33" s="11">
        <f>Ágúst!J11</f>
        <v>0</v>
      </c>
      <c r="AE33" s="7">
        <f t="shared" ref="AE33:AE56" si="6">AD33*AC33</f>
        <v>0</v>
      </c>
      <c r="AG33" s="11">
        <f>September!H11</f>
        <v>0</v>
      </c>
      <c r="AH33" s="11">
        <f>September!J11</f>
        <v>0</v>
      </c>
      <c r="AI33" s="7">
        <f t="shared" ref="AI33:AI56" si="7">AH33*AG33</f>
        <v>0</v>
      </c>
      <c r="AK33" s="11">
        <f>Október!H11</f>
        <v>0</v>
      </c>
      <c r="AL33" s="11">
        <f>Október!J11</f>
        <v>0</v>
      </c>
      <c r="AM33" s="7">
        <f t="shared" ref="AM33:AM56" si="8">AL33*AK33</f>
        <v>0</v>
      </c>
      <c r="AO33" s="11">
        <f>Nóvember!H11</f>
        <v>0</v>
      </c>
      <c r="AP33" s="11">
        <f>Nóvember!J11</f>
        <v>0</v>
      </c>
      <c r="AQ33" s="7">
        <f t="shared" ref="AQ33:AQ56" si="9">AP33*AO33</f>
        <v>0</v>
      </c>
      <c r="AS33" s="11">
        <f>Desember!H11</f>
        <v>0</v>
      </c>
      <c r="AT33" s="11">
        <f>Desember!J11</f>
        <v>0</v>
      </c>
      <c r="AU33" s="7">
        <f>AT33*AS33</f>
        <v>0</v>
      </c>
    </row>
    <row r="34" spans="1:47" x14ac:dyDescent="0.3">
      <c r="A34" s="11">
        <f>Janúar!H12</f>
        <v>0</v>
      </c>
      <c r="B34" s="11">
        <f>Janúar!J12</f>
        <v>0</v>
      </c>
      <c r="C34" s="7">
        <f t="shared" ref="C34:C56" si="10">B34*A34</f>
        <v>0</v>
      </c>
      <c r="E34" s="11">
        <f>Febrúar!H12</f>
        <v>0</v>
      </c>
      <c r="F34" s="11">
        <f>Febrúar!J12</f>
        <v>0</v>
      </c>
      <c r="G34" s="7">
        <f t="shared" si="0"/>
        <v>0</v>
      </c>
      <c r="I34" s="11">
        <f>Mars!H12</f>
        <v>0</v>
      </c>
      <c r="J34" s="11">
        <f>Mars!J12</f>
        <v>0</v>
      </c>
      <c r="K34" s="7">
        <f t="shared" si="1"/>
        <v>0</v>
      </c>
      <c r="M34" s="11">
        <f>Apríl!H12</f>
        <v>0</v>
      </c>
      <c r="N34" s="11">
        <f>Apríl!J12</f>
        <v>0</v>
      </c>
      <c r="O34" s="7">
        <f t="shared" si="2"/>
        <v>0</v>
      </c>
      <c r="Q34" s="11">
        <f>Maí!H12</f>
        <v>0</v>
      </c>
      <c r="R34" s="11">
        <f>Maí!J12</f>
        <v>0</v>
      </c>
      <c r="S34" s="7">
        <f t="shared" si="3"/>
        <v>0</v>
      </c>
      <c r="U34" s="11">
        <f>Júní!H12</f>
        <v>0</v>
      </c>
      <c r="V34" s="11">
        <f>Júní!J12</f>
        <v>0</v>
      </c>
      <c r="W34" s="7">
        <f t="shared" si="4"/>
        <v>0</v>
      </c>
      <c r="Y34" s="11">
        <f>Júlí!H12</f>
        <v>0</v>
      </c>
      <c r="Z34" s="11">
        <f>Júlí!J12</f>
        <v>0</v>
      </c>
      <c r="AA34" s="7">
        <f t="shared" si="5"/>
        <v>0</v>
      </c>
      <c r="AC34" s="11">
        <f>Ágúst!H12</f>
        <v>0</v>
      </c>
      <c r="AD34" s="11">
        <f>Ágúst!J12</f>
        <v>0</v>
      </c>
      <c r="AE34" s="7">
        <f t="shared" si="6"/>
        <v>0</v>
      </c>
      <c r="AG34" s="11">
        <f>September!H12</f>
        <v>0</v>
      </c>
      <c r="AH34" s="11">
        <f>September!J12</f>
        <v>0</v>
      </c>
      <c r="AI34" s="7">
        <f t="shared" si="7"/>
        <v>0</v>
      </c>
      <c r="AK34" s="11">
        <f>Október!H12</f>
        <v>0</v>
      </c>
      <c r="AL34" s="11">
        <f>Október!J12</f>
        <v>0</v>
      </c>
      <c r="AM34" s="7">
        <f t="shared" si="8"/>
        <v>0</v>
      </c>
      <c r="AO34" s="11">
        <f>Nóvember!H12</f>
        <v>0</v>
      </c>
      <c r="AP34" s="11">
        <f>Nóvember!J12</f>
        <v>0</v>
      </c>
      <c r="AQ34" s="7">
        <f t="shared" si="9"/>
        <v>0</v>
      </c>
      <c r="AS34" s="11">
        <f>Desember!H12</f>
        <v>0</v>
      </c>
      <c r="AT34" s="11">
        <f>Desember!J12</f>
        <v>0</v>
      </c>
      <c r="AU34" s="7">
        <f t="shared" ref="AU34:AU56" si="11">AT34*AS34</f>
        <v>0</v>
      </c>
    </row>
    <row r="35" spans="1:47" x14ac:dyDescent="0.3">
      <c r="A35" s="11">
        <f>Janúar!H13</f>
        <v>0</v>
      </c>
      <c r="B35" s="11">
        <f>Janúar!J13</f>
        <v>0</v>
      </c>
      <c r="C35" s="7">
        <f t="shared" si="10"/>
        <v>0</v>
      </c>
      <c r="E35" s="11">
        <f>Febrúar!H13</f>
        <v>0</v>
      </c>
      <c r="F35" s="11">
        <f>Febrúar!J13</f>
        <v>0</v>
      </c>
      <c r="G35" s="7">
        <f t="shared" si="0"/>
        <v>0</v>
      </c>
      <c r="I35" s="11">
        <f>Mars!H13</f>
        <v>0</v>
      </c>
      <c r="J35" s="11">
        <f>Mars!J13</f>
        <v>0</v>
      </c>
      <c r="K35" s="7">
        <f t="shared" si="1"/>
        <v>0</v>
      </c>
      <c r="M35" s="11">
        <f>Apríl!H13</f>
        <v>0</v>
      </c>
      <c r="N35" s="11">
        <f>Apríl!J13</f>
        <v>0</v>
      </c>
      <c r="O35" s="7">
        <f t="shared" si="2"/>
        <v>0</v>
      </c>
      <c r="Q35" s="11">
        <f>Maí!H13</f>
        <v>0</v>
      </c>
      <c r="R35" s="11">
        <f>Maí!J13</f>
        <v>0</v>
      </c>
      <c r="S35" s="7">
        <f t="shared" si="3"/>
        <v>0</v>
      </c>
      <c r="U35" s="11">
        <f>Júní!H13</f>
        <v>0</v>
      </c>
      <c r="V35" s="11">
        <f>Júní!J13</f>
        <v>0</v>
      </c>
      <c r="W35" s="7">
        <f t="shared" si="4"/>
        <v>0</v>
      </c>
      <c r="Y35" s="11">
        <f>Júlí!H13</f>
        <v>0</v>
      </c>
      <c r="Z35" s="11">
        <f>Júlí!J13</f>
        <v>0</v>
      </c>
      <c r="AA35" s="7">
        <f t="shared" si="5"/>
        <v>0</v>
      </c>
      <c r="AC35" s="11">
        <f>Ágúst!H13</f>
        <v>0</v>
      </c>
      <c r="AD35" s="11">
        <f>Ágúst!J13</f>
        <v>0</v>
      </c>
      <c r="AE35" s="7">
        <f t="shared" si="6"/>
        <v>0</v>
      </c>
      <c r="AG35" s="11">
        <f>September!H13</f>
        <v>0</v>
      </c>
      <c r="AH35" s="11">
        <f>September!J13</f>
        <v>0</v>
      </c>
      <c r="AI35" s="7">
        <f t="shared" si="7"/>
        <v>0</v>
      </c>
      <c r="AK35" s="11">
        <f>Október!H13</f>
        <v>0</v>
      </c>
      <c r="AL35" s="11">
        <f>Október!J13</f>
        <v>0</v>
      </c>
      <c r="AM35" s="7">
        <f t="shared" si="8"/>
        <v>0</v>
      </c>
      <c r="AO35" s="11">
        <f>Nóvember!H13</f>
        <v>0</v>
      </c>
      <c r="AP35" s="11">
        <f>Nóvember!J13</f>
        <v>0</v>
      </c>
      <c r="AQ35" s="7">
        <f t="shared" si="9"/>
        <v>0</v>
      </c>
      <c r="AS35" s="11">
        <f>Desember!H13</f>
        <v>0</v>
      </c>
      <c r="AT35" s="11">
        <f>Desember!J13</f>
        <v>0</v>
      </c>
      <c r="AU35" s="7">
        <f t="shared" si="11"/>
        <v>0</v>
      </c>
    </row>
    <row r="36" spans="1:47" x14ac:dyDescent="0.3">
      <c r="A36" s="11">
        <f>Janúar!H14</f>
        <v>0</v>
      </c>
      <c r="B36" s="11">
        <f>Janúar!J14</f>
        <v>0</v>
      </c>
      <c r="C36" s="7">
        <f t="shared" si="10"/>
        <v>0</v>
      </c>
      <c r="E36" s="11">
        <f>Febrúar!H14</f>
        <v>0</v>
      </c>
      <c r="F36" s="11">
        <f>Febrúar!J14</f>
        <v>0</v>
      </c>
      <c r="G36" s="7">
        <f t="shared" si="0"/>
        <v>0</v>
      </c>
      <c r="I36" s="11">
        <f>Mars!H14</f>
        <v>0</v>
      </c>
      <c r="J36" s="11">
        <f>Mars!J14</f>
        <v>0</v>
      </c>
      <c r="K36" s="7">
        <f t="shared" si="1"/>
        <v>0</v>
      </c>
      <c r="M36" s="11">
        <f>Apríl!H14</f>
        <v>0</v>
      </c>
      <c r="N36" s="11">
        <f>Apríl!J14</f>
        <v>0</v>
      </c>
      <c r="O36" s="7">
        <f t="shared" si="2"/>
        <v>0</v>
      </c>
      <c r="Q36" s="11">
        <f>Maí!H14</f>
        <v>0</v>
      </c>
      <c r="R36" s="11">
        <f>Maí!J14</f>
        <v>0</v>
      </c>
      <c r="S36" s="7">
        <f t="shared" si="3"/>
        <v>0</v>
      </c>
      <c r="U36" s="11">
        <f>Júní!H14</f>
        <v>0</v>
      </c>
      <c r="V36" s="11">
        <f>Júní!J14</f>
        <v>0</v>
      </c>
      <c r="W36" s="7">
        <f t="shared" si="4"/>
        <v>0</v>
      </c>
      <c r="Y36" s="11">
        <f>Júlí!H14</f>
        <v>0</v>
      </c>
      <c r="Z36" s="11">
        <f>Júlí!J14</f>
        <v>0</v>
      </c>
      <c r="AA36" s="7">
        <f t="shared" si="5"/>
        <v>0</v>
      </c>
      <c r="AC36" s="11">
        <f>Ágúst!H14</f>
        <v>0</v>
      </c>
      <c r="AD36" s="11">
        <f>Ágúst!J14</f>
        <v>0</v>
      </c>
      <c r="AE36" s="7">
        <f t="shared" si="6"/>
        <v>0</v>
      </c>
      <c r="AG36" s="11">
        <f>September!H14</f>
        <v>0</v>
      </c>
      <c r="AH36" s="11">
        <f>September!J14</f>
        <v>0</v>
      </c>
      <c r="AI36" s="7">
        <f t="shared" si="7"/>
        <v>0</v>
      </c>
      <c r="AK36" s="11">
        <f>Október!H14</f>
        <v>0</v>
      </c>
      <c r="AL36" s="11">
        <f>Október!J14</f>
        <v>0</v>
      </c>
      <c r="AM36" s="7">
        <f t="shared" si="8"/>
        <v>0</v>
      </c>
      <c r="AO36" s="11">
        <f>Nóvember!H14</f>
        <v>0</v>
      </c>
      <c r="AP36" s="11">
        <f>Nóvember!J14</f>
        <v>0</v>
      </c>
      <c r="AQ36" s="7">
        <f t="shared" si="9"/>
        <v>0</v>
      </c>
      <c r="AS36" s="11">
        <f>Desember!H14</f>
        <v>0</v>
      </c>
      <c r="AT36" s="11">
        <f>Desember!J14</f>
        <v>0</v>
      </c>
      <c r="AU36" s="7">
        <f t="shared" si="11"/>
        <v>0</v>
      </c>
    </row>
    <row r="37" spans="1:47" x14ac:dyDescent="0.3">
      <c r="A37" s="11">
        <f>Janúar!H15</f>
        <v>0</v>
      </c>
      <c r="B37" s="11">
        <f>Janúar!J15</f>
        <v>0</v>
      </c>
      <c r="C37" s="7">
        <f t="shared" si="10"/>
        <v>0</v>
      </c>
      <c r="E37" s="11">
        <f>Febrúar!H15</f>
        <v>0</v>
      </c>
      <c r="F37" s="11">
        <f>Febrúar!J15</f>
        <v>0</v>
      </c>
      <c r="G37" s="7">
        <f t="shared" si="0"/>
        <v>0</v>
      </c>
      <c r="I37" s="11">
        <f>Mars!H15</f>
        <v>0</v>
      </c>
      <c r="J37" s="11">
        <f>Mars!J15</f>
        <v>0</v>
      </c>
      <c r="K37" s="7">
        <f t="shared" si="1"/>
        <v>0</v>
      </c>
      <c r="M37" s="11">
        <f>Apríl!H15</f>
        <v>0</v>
      </c>
      <c r="N37" s="11">
        <f>Apríl!J15</f>
        <v>0</v>
      </c>
      <c r="O37" s="7">
        <f t="shared" si="2"/>
        <v>0</v>
      </c>
      <c r="Q37" s="11">
        <f>Maí!H15</f>
        <v>0</v>
      </c>
      <c r="R37" s="11">
        <f>Maí!J15</f>
        <v>0</v>
      </c>
      <c r="S37" s="7">
        <f t="shared" si="3"/>
        <v>0</v>
      </c>
      <c r="U37" s="11">
        <f>Júní!H15</f>
        <v>0</v>
      </c>
      <c r="V37" s="11">
        <f>Júní!J15</f>
        <v>0</v>
      </c>
      <c r="W37" s="7">
        <f t="shared" si="4"/>
        <v>0</v>
      </c>
      <c r="Y37" s="11">
        <f>Júlí!H15</f>
        <v>0</v>
      </c>
      <c r="Z37" s="11">
        <f>Júlí!J15</f>
        <v>0</v>
      </c>
      <c r="AA37" s="7">
        <f t="shared" si="5"/>
        <v>0</v>
      </c>
      <c r="AC37" s="11">
        <f>Ágúst!H15</f>
        <v>0</v>
      </c>
      <c r="AD37" s="11">
        <f>Ágúst!J15</f>
        <v>0</v>
      </c>
      <c r="AE37" s="7">
        <f t="shared" si="6"/>
        <v>0</v>
      </c>
      <c r="AG37" s="11">
        <f>September!H15</f>
        <v>0</v>
      </c>
      <c r="AH37" s="11">
        <f>September!J15</f>
        <v>0</v>
      </c>
      <c r="AI37" s="7">
        <f t="shared" si="7"/>
        <v>0</v>
      </c>
      <c r="AK37" s="11">
        <f>Október!H15</f>
        <v>0</v>
      </c>
      <c r="AL37" s="11">
        <f>Október!J15</f>
        <v>0</v>
      </c>
      <c r="AM37" s="7">
        <f t="shared" si="8"/>
        <v>0</v>
      </c>
      <c r="AO37" s="11">
        <f>Nóvember!H15</f>
        <v>0</v>
      </c>
      <c r="AP37" s="11">
        <f>Nóvember!J15</f>
        <v>0</v>
      </c>
      <c r="AQ37" s="7">
        <f t="shared" si="9"/>
        <v>0</v>
      </c>
      <c r="AS37" s="11">
        <f>Desember!H15</f>
        <v>0</v>
      </c>
      <c r="AT37" s="11">
        <f>Desember!J15</f>
        <v>0</v>
      </c>
      <c r="AU37" s="7">
        <f t="shared" si="11"/>
        <v>0</v>
      </c>
    </row>
    <row r="38" spans="1:47" x14ac:dyDescent="0.3">
      <c r="A38" s="11">
        <f>Janúar!H16</f>
        <v>0</v>
      </c>
      <c r="B38" s="11">
        <f>Janúar!J16</f>
        <v>0</v>
      </c>
      <c r="C38" s="7">
        <f t="shared" si="10"/>
        <v>0</v>
      </c>
      <c r="E38" s="11">
        <f>Febrúar!H16</f>
        <v>0</v>
      </c>
      <c r="F38" s="11">
        <f>Febrúar!J16</f>
        <v>0</v>
      </c>
      <c r="G38" s="7">
        <f t="shared" si="0"/>
        <v>0</v>
      </c>
      <c r="I38" s="11">
        <f>Mars!H16</f>
        <v>0</v>
      </c>
      <c r="J38" s="11">
        <f>Mars!J16</f>
        <v>0</v>
      </c>
      <c r="K38" s="7">
        <f t="shared" si="1"/>
        <v>0</v>
      </c>
      <c r="M38" s="11">
        <f>Apríl!H16</f>
        <v>0</v>
      </c>
      <c r="N38" s="11">
        <f>Apríl!J16</f>
        <v>0</v>
      </c>
      <c r="O38" s="7">
        <f t="shared" si="2"/>
        <v>0</v>
      </c>
      <c r="Q38" s="11">
        <f>Maí!H16</f>
        <v>0</v>
      </c>
      <c r="R38" s="11">
        <f>Maí!J16</f>
        <v>0</v>
      </c>
      <c r="S38" s="7">
        <f t="shared" si="3"/>
        <v>0</v>
      </c>
      <c r="U38" s="11">
        <f>Júní!H16</f>
        <v>0</v>
      </c>
      <c r="V38" s="11">
        <f>Júní!J16</f>
        <v>0</v>
      </c>
      <c r="W38" s="7">
        <f t="shared" si="4"/>
        <v>0</v>
      </c>
      <c r="Y38" s="11">
        <f>Júlí!H16</f>
        <v>0</v>
      </c>
      <c r="Z38" s="11">
        <f>Júlí!J16</f>
        <v>0</v>
      </c>
      <c r="AA38" s="7">
        <f t="shared" si="5"/>
        <v>0</v>
      </c>
      <c r="AC38" s="11">
        <f>Ágúst!H16</f>
        <v>0</v>
      </c>
      <c r="AD38" s="11">
        <f>Ágúst!J16</f>
        <v>0</v>
      </c>
      <c r="AE38" s="7">
        <f t="shared" si="6"/>
        <v>0</v>
      </c>
      <c r="AG38" s="11">
        <f>September!H16</f>
        <v>0</v>
      </c>
      <c r="AH38" s="11">
        <f>September!J16</f>
        <v>0</v>
      </c>
      <c r="AI38" s="7">
        <f t="shared" si="7"/>
        <v>0</v>
      </c>
      <c r="AK38" s="11">
        <f>Október!H16</f>
        <v>0</v>
      </c>
      <c r="AL38" s="11">
        <f>Október!J16</f>
        <v>0</v>
      </c>
      <c r="AM38" s="7">
        <f t="shared" si="8"/>
        <v>0</v>
      </c>
      <c r="AO38" s="11">
        <f>Nóvember!H16</f>
        <v>0</v>
      </c>
      <c r="AP38" s="11">
        <f>Nóvember!J16</f>
        <v>0</v>
      </c>
      <c r="AQ38" s="7">
        <f t="shared" si="9"/>
        <v>0</v>
      </c>
      <c r="AS38" s="11">
        <f>Desember!H16</f>
        <v>0</v>
      </c>
      <c r="AT38" s="11">
        <f>Desember!J16</f>
        <v>0</v>
      </c>
      <c r="AU38" s="7">
        <f t="shared" si="11"/>
        <v>0</v>
      </c>
    </row>
    <row r="39" spans="1:47" x14ac:dyDescent="0.3">
      <c r="A39" s="11">
        <f>Janúar!H17</f>
        <v>0</v>
      </c>
      <c r="B39" s="11">
        <f>Janúar!J17</f>
        <v>0</v>
      </c>
      <c r="C39" s="7">
        <f t="shared" si="10"/>
        <v>0</v>
      </c>
      <c r="E39" s="11">
        <f>Febrúar!H17</f>
        <v>0</v>
      </c>
      <c r="F39" s="11">
        <f>Febrúar!J17</f>
        <v>0</v>
      </c>
      <c r="G39" s="7">
        <f t="shared" si="0"/>
        <v>0</v>
      </c>
      <c r="I39" s="11">
        <f>Mars!H17</f>
        <v>0</v>
      </c>
      <c r="J39" s="11">
        <f>Mars!J17</f>
        <v>0</v>
      </c>
      <c r="K39" s="7">
        <f t="shared" si="1"/>
        <v>0</v>
      </c>
      <c r="M39" s="11">
        <f>Apríl!H17</f>
        <v>0</v>
      </c>
      <c r="N39" s="11">
        <f>Apríl!J17</f>
        <v>0</v>
      </c>
      <c r="O39" s="7">
        <f t="shared" si="2"/>
        <v>0</v>
      </c>
      <c r="Q39" s="11">
        <f>Maí!H17</f>
        <v>0</v>
      </c>
      <c r="R39" s="11">
        <f>Maí!J17</f>
        <v>0</v>
      </c>
      <c r="S39" s="7">
        <f t="shared" si="3"/>
        <v>0</v>
      </c>
      <c r="U39" s="11">
        <f>Júní!H17</f>
        <v>0</v>
      </c>
      <c r="V39" s="11">
        <f>Júní!J17</f>
        <v>0</v>
      </c>
      <c r="W39" s="7">
        <f t="shared" si="4"/>
        <v>0</v>
      </c>
      <c r="Y39" s="11">
        <f>Júlí!H17</f>
        <v>0</v>
      </c>
      <c r="Z39" s="11">
        <f>Júlí!J17</f>
        <v>0</v>
      </c>
      <c r="AA39" s="7">
        <f t="shared" si="5"/>
        <v>0</v>
      </c>
      <c r="AC39" s="11">
        <f>Ágúst!H17</f>
        <v>0</v>
      </c>
      <c r="AD39" s="11">
        <f>Ágúst!J17</f>
        <v>0</v>
      </c>
      <c r="AE39" s="7">
        <f t="shared" si="6"/>
        <v>0</v>
      </c>
      <c r="AG39" s="11">
        <f>September!H17</f>
        <v>0</v>
      </c>
      <c r="AH39" s="11">
        <f>September!J17</f>
        <v>0</v>
      </c>
      <c r="AI39" s="7">
        <f t="shared" si="7"/>
        <v>0</v>
      </c>
      <c r="AK39" s="11">
        <f>Október!H17</f>
        <v>0</v>
      </c>
      <c r="AL39" s="11">
        <f>Október!J17</f>
        <v>0</v>
      </c>
      <c r="AM39" s="7">
        <f t="shared" si="8"/>
        <v>0</v>
      </c>
      <c r="AO39" s="11">
        <f>Nóvember!H17</f>
        <v>0</v>
      </c>
      <c r="AP39" s="11">
        <f>Nóvember!J17</f>
        <v>0</v>
      </c>
      <c r="AQ39" s="7">
        <f t="shared" si="9"/>
        <v>0</v>
      </c>
      <c r="AS39" s="11">
        <f>Desember!H17</f>
        <v>0</v>
      </c>
      <c r="AT39" s="11">
        <f>Desember!J17</f>
        <v>0</v>
      </c>
      <c r="AU39" s="7">
        <f>AT39*AS39</f>
        <v>0</v>
      </c>
    </row>
    <row r="40" spans="1:47" x14ac:dyDescent="0.3">
      <c r="A40" s="11">
        <f>Janúar!H18</f>
        <v>0</v>
      </c>
      <c r="B40" s="11">
        <f>Janúar!J18</f>
        <v>0</v>
      </c>
      <c r="C40" s="7">
        <f t="shared" si="10"/>
        <v>0</v>
      </c>
      <c r="E40" s="11">
        <f>Febrúar!H18</f>
        <v>0</v>
      </c>
      <c r="F40" s="11">
        <f>Febrúar!J18</f>
        <v>0</v>
      </c>
      <c r="G40" s="7">
        <f t="shared" si="0"/>
        <v>0</v>
      </c>
      <c r="I40" s="11">
        <f>Mars!H18</f>
        <v>0</v>
      </c>
      <c r="J40" s="11">
        <f>Mars!J18</f>
        <v>0</v>
      </c>
      <c r="K40" s="7">
        <f t="shared" si="1"/>
        <v>0</v>
      </c>
      <c r="M40" s="11">
        <f>Apríl!H18</f>
        <v>0</v>
      </c>
      <c r="N40" s="11">
        <f>Apríl!J18</f>
        <v>0</v>
      </c>
      <c r="O40" s="7">
        <f t="shared" si="2"/>
        <v>0</v>
      </c>
      <c r="Q40" s="11">
        <f>Maí!H18</f>
        <v>0</v>
      </c>
      <c r="R40" s="11">
        <f>Maí!J18</f>
        <v>0</v>
      </c>
      <c r="S40" s="7">
        <f t="shared" si="3"/>
        <v>0</v>
      </c>
      <c r="U40" s="11">
        <f>Júní!H18</f>
        <v>0</v>
      </c>
      <c r="V40" s="11">
        <f>Júní!J18</f>
        <v>0</v>
      </c>
      <c r="W40" s="7">
        <f t="shared" si="4"/>
        <v>0</v>
      </c>
      <c r="Y40" s="11">
        <f>Júlí!H18</f>
        <v>0</v>
      </c>
      <c r="Z40" s="11">
        <f>Júlí!J18</f>
        <v>0</v>
      </c>
      <c r="AA40" s="7">
        <f t="shared" si="5"/>
        <v>0</v>
      </c>
      <c r="AC40" s="11">
        <f>Ágúst!H18</f>
        <v>0</v>
      </c>
      <c r="AD40" s="11">
        <f>Ágúst!J18</f>
        <v>0</v>
      </c>
      <c r="AE40" s="7">
        <f t="shared" si="6"/>
        <v>0</v>
      </c>
      <c r="AG40" s="11">
        <f>September!H18</f>
        <v>0</v>
      </c>
      <c r="AH40" s="11">
        <f>September!J18</f>
        <v>0</v>
      </c>
      <c r="AI40" s="7">
        <f t="shared" si="7"/>
        <v>0</v>
      </c>
      <c r="AK40" s="11">
        <f>Október!H18</f>
        <v>0</v>
      </c>
      <c r="AL40" s="11">
        <f>Október!J18</f>
        <v>0</v>
      </c>
      <c r="AM40" s="7">
        <f t="shared" si="8"/>
        <v>0</v>
      </c>
      <c r="AO40" s="11">
        <f>Nóvember!H18</f>
        <v>0</v>
      </c>
      <c r="AP40" s="11">
        <f>Nóvember!J18</f>
        <v>0</v>
      </c>
      <c r="AQ40" s="7">
        <f t="shared" si="9"/>
        <v>0</v>
      </c>
      <c r="AS40" s="11">
        <f>Desember!H18</f>
        <v>0</v>
      </c>
      <c r="AT40" s="11">
        <f>Desember!J18</f>
        <v>0</v>
      </c>
      <c r="AU40" s="7">
        <f t="shared" si="11"/>
        <v>0</v>
      </c>
    </row>
    <row r="41" spans="1:47" x14ac:dyDescent="0.3">
      <c r="A41" s="11">
        <f>Janúar!H19</f>
        <v>0</v>
      </c>
      <c r="B41" s="11">
        <f>Janúar!J19</f>
        <v>0</v>
      </c>
      <c r="C41" s="7">
        <f t="shared" si="10"/>
        <v>0</v>
      </c>
      <c r="E41" s="11">
        <f>Febrúar!H19</f>
        <v>0</v>
      </c>
      <c r="F41" s="11">
        <f>Febrúar!J19</f>
        <v>0</v>
      </c>
      <c r="G41" s="7">
        <f t="shared" si="0"/>
        <v>0</v>
      </c>
      <c r="I41" s="11">
        <f>Mars!H19</f>
        <v>0</v>
      </c>
      <c r="J41" s="11">
        <f>Mars!J19</f>
        <v>0</v>
      </c>
      <c r="K41" s="7">
        <f t="shared" si="1"/>
        <v>0</v>
      </c>
      <c r="M41" s="11">
        <f>Apríl!H19</f>
        <v>0</v>
      </c>
      <c r="N41" s="11">
        <f>Apríl!J19</f>
        <v>0</v>
      </c>
      <c r="O41" s="7">
        <f t="shared" si="2"/>
        <v>0</v>
      </c>
      <c r="Q41" s="11">
        <f>Maí!H19</f>
        <v>0</v>
      </c>
      <c r="R41" s="11">
        <f>Maí!J19</f>
        <v>0</v>
      </c>
      <c r="S41" s="7">
        <f t="shared" si="3"/>
        <v>0</v>
      </c>
      <c r="U41" s="11">
        <f>Júní!H19</f>
        <v>0</v>
      </c>
      <c r="V41" s="11">
        <f>Júní!J19</f>
        <v>0</v>
      </c>
      <c r="W41" s="7">
        <f t="shared" si="4"/>
        <v>0</v>
      </c>
      <c r="Y41" s="11">
        <f>Júlí!H19</f>
        <v>0</v>
      </c>
      <c r="Z41" s="11">
        <f>Júlí!J19</f>
        <v>0</v>
      </c>
      <c r="AA41" s="7">
        <f t="shared" si="5"/>
        <v>0</v>
      </c>
      <c r="AC41" s="11">
        <f>Ágúst!H19</f>
        <v>0</v>
      </c>
      <c r="AD41" s="11">
        <f>Ágúst!J19</f>
        <v>0</v>
      </c>
      <c r="AE41" s="7">
        <f t="shared" si="6"/>
        <v>0</v>
      </c>
      <c r="AG41" s="11">
        <f>September!H19</f>
        <v>0</v>
      </c>
      <c r="AH41" s="11">
        <f>September!J19</f>
        <v>0</v>
      </c>
      <c r="AI41" s="7">
        <f t="shared" si="7"/>
        <v>0</v>
      </c>
      <c r="AK41" s="11">
        <f>Október!H19</f>
        <v>0</v>
      </c>
      <c r="AL41" s="11">
        <f>Október!J19</f>
        <v>0</v>
      </c>
      <c r="AM41" s="7">
        <f t="shared" si="8"/>
        <v>0</v>
      </c>
      <c r="AO41" s="11">
        <f>Nóvember!H19</f>
        <v>0</v>
      </c>
      <c r="AP41" s="11">
        <f>Nóvember!J19</f>
        <v>0</v>
      </c>
      <c r="AQ41" s="7">
        <f t="shared" si="9"/>
        <v>0</v>
      </c>
      <c r="AS41" s="11">
        <f>Desember!H19</f>
        <v>0</v>
      </c>
      <c r="AT41" s="11">
        <f>Desember!J19</f>
        <v>0</v>
      </c>
      <c r="AU41" s="7">
        <f t="shared" si="11"/>
        <v>0</v>
      </c>
    </row>
    <row r="42" spans="1:47" x14ac:dyDescent="0.3">
      <c r="A42" s="11">
        <f>Janúar!H20</f>
        <v>0</v>
      </c>
      <c r="B42" s="11">
        <f>Janúar!J20</f>
        <v>0</v>
      </c>
      <c r="C42" s="7">
        <f t="shared" si="10"/>
        <v>0</v>
      </c>
      <c r="E42" s="11">
        <f>Febrúar!H20</f>
        <v>0</v>
      </c>
      <c r="F42" s="11">
        <f>Febrúar!J20</f>
        <v>0</v>
      </c>
      <c r="G42" s="7">
        <f t="shared" si="0"/>
        <v>0</v>
      </c>
      <c r="I42" s="11">
        <f>Mars!H20</f>
        <v>0</v>
      </c>
      <c r="J42" s="11">
        <f>Mars!J20</f>
        <v>0</v>
      </c>
      <c r="K42" s="7">
        <f t="shared" si="1"/>
        <v>0</v>
      </c>
      <c r="M42" s="11">
        <f>Apríl!H20</f>
        <v>0</v>
      </c>
      <c r="N42" s="11">
        <f>Apríl!J20</f>
        <v>0</v>
      </c>
      <c r="O42" s="7">
        <f t="shared" si="2"/>
        <v>0</v>
      </c>
      <c r="Q42" s="11">
        <f>Maí!H20</f>
        <v>0</v>
      </c>
      <c r="R42" s="11">
        <f>Maí!J20</f>
        <v>0</v>
      </c>
      <c r="S42" s="7">
        <f t="shared" si="3"/>
        <v>0</v>
      </c>
      <c r="U42" s="11">
        <f>Júní!H20</f>
        <v>0</v>
      </c>
      <c r="V42" s="11">
        <f>Júní!J20</f>
        <v>0</v>
      </c>
      <c r="W42" s="7">
        <f t="shared" si="4"/>
        <v>0</v>
      </c>
      <c r="Y42" s="11">
        <f>Júlí!H20</f>
        <v>0</v>
      </c>
      <c r="Z42" s="11">
        <f>Júlí!J20</f>
        <v>0</v>
      </c>
      <c r="AA42" s="7">
        <f t="shared" si="5"/>
        <v>0</v>
      </c>
      <c r="AC42" s="11">
        <f>Ágúst!H20</f>
        <v>0</v>
      </c>
      <c r="AD42" s="11">
        <f>Ágúst!J20</f>
        <v>0</v>
      </c>
      <c r="AE42" s="7">
        <f t="shared" si="6"/>
        <v>0</v>
      </c>
      <c r="AG42" s="11">
        <f>September!H20</f>
        <v>0</v>
      </c>
      <c r="AH42" s="11">
        <f>September!J20</f>
        <v>0</v>
      </c>
      <c r="AI42" s="7">
        <f t="shared" si="7"/>
        <v>0</v>
      </c>
      <c r="AK42" s="11">
        <f>Október!H20</f>
        <v>0</v>
      </c>
      <c r="AL42" s="11">
        <f>Október!J20</f>
        <v>0</v>
      </c>
      <c r="AM42" s="7">
        <f t="shared" si="8"/>
        <v>0</v>
      </c>
      <c r="AO42" s="11">
        <f>Nóvember!H20</f>
        <v>0</v>
      </c>
      <c r="AP42" s="11">
        <f>Nóvember!J20</f>
        <v>0</v>
      </c>
      <c r="AQ42" s="7">
        <f t="shared" si="9"/>
        <v>0</v>
      </c>
      <c r="AS42" s="11">
        <f>Desember!H20</f>
        <v>0</v>
      </c>
      <c r="AT42" s="11">
        <f>Desember!J20</f>
        <v>0</v>
      </c>
      <c r="AU42" s="7">
        <f t="shared" si="11"/>
        <v>0</v>
      </c>
    </row>
    <row r="43" spans="1:47" x14ac:dyDescent="0.3">
      <c r="A43" s="11">
        <f>Janúar!H21</f>
        <v>0</v>
      </c>
      <c r="B43" s="11">
        <f>Janúar!J21</f>
        <v>0</v>
      </c>
      <c r="C43" s="7">
        <f t="shared" si="10"/>
        <v>0</v>
      </c>
      <c r="E43" s="11">
        <f>Febrúar!H21</f>
        <v>0</v>
      </c>
      <c r="F43" s="11">
        <f>Febrúar!J21</f>
        <v>0</v>
      </c>
      <c r="G43" s="7">
        <f t="shared" si="0"/>
        <v>0</v>
      </c>
      <c r="I43" s="11">
        <f>Mars!H21</f>
        <v>0</v>
      </c>
      <c r="J43" s="11">
        <f>Mars!J21</f>
        <v>0</v>
      </c>
      <c r="K43" s="7">
        <f t="shared" si="1"/>
        <v>0</v>
      </c>
      <c r="M43" s="11">
        <f>Apríl!H21</f>
        <v>0</v>
      </c>
      <c r="N43" s="11">
        <f>Apríl!J21</f>
        <v>0</v>
      </c>
      <c r="O43" s="7">
        <f t="shared" si="2"/>
        <v>0</v>
      </c>
      <c r="Q43" s="11">
        <f>Maí!H21</f>
        <v>0</v>
      </c>
      <c r="R43" s="11">
        <f>Maí!J21</f>
        <v>0</v>
      </c>
      <c r="S43" s="7">
        <f t="shared" si="3"/>
        <v>0</v>
      </c>
      <c r="U43" s="11">
        <f>Júní!H21</f>
        <v>0</v>
      </c>
      <c r="V43" s="11">
        <f>Júní!J21</f>
        <v>0</v>
      </c>
      <c r="W43" s="7">
        <f t="shared" si="4"/>
        <v>0</v>
      </c>
      <c r="Y43" s="11">
        <f>Júlí!H21</f>
        <v>0</v>
      </c>
      <c r="Z43" s="11">
        <f>Júlí!J21</f>
        <v>0</v>
      </c>
      <c r="AA43" s="7">
        <f t="shared" si="5"/>
        <v>0</v>
      </c>
      <c r="AC43" s="11">
        <f>Ágúst!H21</f>
        <v>0</v>
      </c>
      <c r="AD43" s="11">
        <f>Ágúst!J21</f>
        <v>0</v>
      </c>
      <c r="AE43" s="7">
        <f t="shared" si="6"/>
        <v>0</v>
      </c>
      <c r="AG43" s="11">
        <f>September!H21</f>
        <v>0</v>
      </c>
      <c r="AH43" s="11">
        <f>September!J21</f>
        <v>0</v>
      </c>
      <c r="AI43" s="7">
        <f t="shared" si="7"/>
        <v>0</v>
      </c>
      <c r="AK43" s="11">
        <f>Október!H21</f>
        <v>0</v>
      </c>
      <c r="AL43" s="11">
        <f>Október!J21</f>
        <v>0</v>
      </c>
      <c r="AM43" s="7">
        <f t="shared" si="8"/>
        <v>0</v>
      </c>
      <c r="AO43" s="11">
        <f>Nóvember!H21</f>
        <v>0</v>
      </c>
      <c r="AP43" s="11">
        <f>Nóvember!J21</f>
        <v>0</v>
      </c>
      <c r="AQ43" s="7">
        <f t="shared" si="9"/>
        <v>0</v>
      </c>
      <c r="AS43" s="11">
        <f>Desember!H21</f>
        <v>0</v>
      </c>
      <c r="AT43" s="11">
        <f>Desember!J21</f>
        <v>0</v>
      </c>
      <c r="AU43" s="7">
        <f t="shared" si="11"/>
        <v>0</v>
      </c>
    </row>
    <row r="44" spans="1:47" x14ac:dyDescent="0.3">
      <c r="A44" s="11">
        <f>Janúar!H22</f>
        <v>0</v>
      </c>
      <c r="B44" s="11">
        <f>Janúar!J22</f>
        <v>0</v>
      </c>
      <c r="C44" s="7">
        <f t="shared" si="10"/>
        <v>0</v>
      </c>
      <c r="E44" s="11">
        <f>Febrúar!H22</f>
        <v>0</v>
      </c>
      <c r="F44" s="11">
        <f>Febrúar!J22</f>
        <v>0</v>
      </c>
      <c r="G44" s="7">
        <f t="shared" si="0"/>
        <v>0</v>
      </c>
      <c r="I44" s="11">
        <f>Mars!H22</f>
        <v>0</v>
      </c>
      <c r="J44" s="11">
        <f>Mars!J22</f>
        <v>0</v>
      </c>
      <c r="K44" s="7">
        <f t="shared" si="1"/>
        <v>0</v>
      </c>
      <c r="M44" s="11">
        <f>Apríl!H22</f>
        <v>0</v>
      </c>
      <c r="N44" s="11">
        <f>Apríl!J22</f>
        <v>0</v>
      </c>
      <c r="O44" s="7">
        <f t="shared" si="2"/>
        <v>0</v>
      </c>
      <c r="Q44" s="11">
        <f>Maí!H22</f>
        <v>0</v>
      </c>
      <c r="R44" s="11">
        <f>Maí!J22</f>
        <v>0</v>
      </c>
      <c r="S44" s="7">
        <f t="shared" si="3"/>
        <v>0</v>
      </c>
      <c r="U44" s="11">
        <f>Júní!H22</f>
        <v>0</v>
      </c>
      <c r="V44" s="11">
        <f>Júní!J22</f>
        <v>0</v>
      </c>
      <c r="W44" s="7">
        <f t="shared" si="4"/>
        <v>0</v>
      </c>
      <c r="Y44" s="11">
        <f>Júlí!H22</f>
        <v>0</v>
      </c>
      <c r="Z44" s="11">
        <f>Júlí!J22</f>
        <v>0</v>
      </c>
      <c r="AA44" s="7">
        <f t="shared" si="5"/>
        <v>0</v>
      </c>
      <c r="AC44" s="11">
        <f>Ágúst!H22</f>
        <v>0</v>
      </c>
      <c r="AD44" s="11">
        <f>Ágúst!J22</f>
        <v>0</v>
      </c>
      <c r="AE44" s="7">
        <f t="shared" si="6"/>
        <v>0</v>
      </c>
      <c r="AG44" s="11">
        <f>September!H22</f>
        <v>0</v>
      </c>
      <c r="AH44" s="11">
        <f>September!J22</f>
        <v>0</v>
      </c>
      <c r="AI44" s="7">
        <f t="shared" si="7"/>
        <v>0</v>
      </c>
      <c r="AK44" s="11">
        <f>Október!H22</f>
        <v>0</v>
      </c>
      <c r="AL44" s="11">
        <f>Október!J22</f>
        <v>0</v>
      </c>
      <c r="AM44" s="7">
        <f t="shared" si="8"/>
        <v>0</v>
      </c>
      <c r="AO44" s="11">
        <f>Nóvember!H22</f>
        <v>0</v>
      </c>
      <c r="AP44" s="11">
        <f>Nóvember!J22</f>
        <v>0</v>
      </c>
      <c r="AQ44" s="7">
        <f t="shared" si="9"/>
        <v>0</v>
      </c>
      <c r="AS44" s="11">
        <f>Desember!H22</f>
        <v>0</v>
      </c>
      <c r="AT44" s="11">
        <f>Desember!J22</f>
        <v>0</v>
      </c>
      <c r="AU44" s="7">
        <f t="shared" si="11"/>
        <v>0</v>
      </c>
    </row>
    <row r="45" spans="1:47" x14ac:dyDescent="0.3">
      <c r="A45" s="11">
        <f>Janúar!H23</f>
        <v>0</v>
      </c>
      <c r="B45" s="11">
        <f>Janúar!J23</f>
        <v>0</v>
      </c>
      <c r="C45" s="7">
        <f t="shared" si="10"/>
        <v>0</v>
      </c>
      <c r="E45" s="11">
        <f>Febrúar!H23</f>
        <v>0</v>
      </c>
      <c r="F45" s="11">
        <f>Febrúar!J23</f>
        <v>0</v>
      </c>
      <c r="G45" s="7">
        <f t="shared" si="0"/>
        <v>0</v>
      </c>
      <c r="I45" s="11">
        <f>Mars!H23</f>
        <v>0</v>
      </c>
      <c r="J45" s="11">
        <f>Mars!J23</f>
        <v>0</v>
      </c>
      <c r="K45" s="7">
        <f t="shared" si="1"/>
        <v>0</v>
      </c>
      <c r="M45" s="11">
        <f>Apríl!H23</f>
        <v>0</v>
      </c>
      <c r="N45" s="11">
        <f>Apríl!J23</f>
        <v>0</v>
      </c>
      <c r="O45" s="7">
        <f t="shared" si="2"/>
        <v>0</v>
      </c>
      <c r="Q45" s="11">
        <f>Maí!H23</f>
        <v>0</v>
      </c>
      <c r="R45" s="11">
        <f>Maí!J23</f>
        <v>0</v>
      </c>
      <c r="S45" s="7">
        <f t="shared" si="3"/>
        <v>0</v>
      </c>
      <c r="U45" s="11">
        <f>Júní!H23</f>
        <v>0</v>
      </c>
      <c r="V45" s="11">
        <f>Júní!J23</f>
        <v>0</v>
      </c>
      <c r="W45" s="7">
        <f t="shared" si="4"/>
        <v>0</v>
      </c>
      <c r="Y45" s="11">
        <f>Júlí!H23</f>
        <v>0</v>
      </c>
      <c r="Z45" s="11">
        <f>Júlí!J23</f>
        <v>0</v>
      </c>
      <c r="AA45" s="7">
        <f t="shared" si="5"/>
        <v>0</v>
      </c>
      <c r="AC45" s="11">
        <f>Ágúst!H23</f>
        <v>0</v>
      </c>
      <c r="AD45" s="11">
        <f>Ágúst!J23</f>
        <v>0</v>
      </c>
      <c r="AE45" s="7">
        <f t="shared" si="6"/>
        <v>0</v>
      </c>
      <c r="AG45" s="11">
        <f>September!H23</f>
        <v>0</v>
      </c>
      <c r="AH45" s="11">
        <f>September!J23</f>
        <v>0</v>
      </c>
      <c r="AI45" s="7">
        <f t="shared" si="7"/>
        <v>0</v>
      </c>
      <c r="AK45" s="11">
        <f>Október!H23</f>
        <v>0</v>
      </c>
      <c r="AL45" s="11">
        <f>Október!J23</f>
        <v>0</v>
      </c>
      <c r="AM45" s="7">
        <f t="shared" si="8"/>
        <v>0</v>
      </c>
      <c r="AO45" s="11">
        <f>Nóvember!H23</f>
        <v>0</v>
      </c>
      <c r="AP45" s="11">
        <f>Nóvember!J23</f>
        <v>0</v>
      </c>
      <c r="AQ45" s="7">
        <f t="shared" si="9"/>
        <v>0</v>
      </c>
      <c r="AS45" s="11">
        <f>Desember!H23</f>
        <v>0</v>
      </c>
      <c r="AT45" s="11">
        <f>Desember!J23</f>
        <v>0</v>
      </c>
      <c r="AU45" s="7">
        <f t="shared" si="11"/>
        <v>0</v>
      </c>
    </row>
    <row r="46" spans="1:47" x14ac:dyDescent="0.3">
      <c r="A46" s="11">
        <f>Janúar!H24</f>
        <v>0</v>
      </c>
      <c r="B46" s="11">
        <f>Janúar!J24</f>
        <v>0</v>
      </c>
      <c r="C46" s="7">
        <f t="shared" si="10"/>
        <v>0</v>
      </c>
      <c r="E46" s="11">
        <f>Febrúar!H24</f>
        <v>0</v>
      </c>
      <c r="F46" s="11">
        <f>Febrúar!J24</f>
        <v>0</v>
      </c>
      <c r="G46" s="7">
        <f t="shared" si="0"/>
        <v>0</v>
      </c>
      <c r="I46" s="11">
        <f>Mars!H24</f>
        <v>0</v>
      </c>
      <c r="J46" s="11">
        <f>Mars!J24</f>
        <v>0</v>
      </c>
      <c r="K46" s="7">
        <f t="shared" si="1"/>
        <v>0</v>
      </c>
      <c r="M46" s="11">
        <f>Apríl!H24</f>
        <v>0</v>
      </c>
      <c r="N46" s="11">
        <f>Apríl!J24</f>
        <v>0</v>
      </c>
      <c r="O46" s="7">
        <f t="shared" si="2"/>
        <v>0</v>
      </c>
      <c r="Q46" s="11">
        <f>Maí!H24</f>
        <v>0</v>
      </c>
      <c r="R46" s="11">
        <f>Maí!J24</f>
        <v>0</v>
      </c>
      <c r="S46" s="7">
        <f t="shared" si="3"/>
        <v>0</v>
      </c>
      <c r="U46" s="11">
        <f>Júní!H24</f>
        <v>0</v>
      </c>
      <c r="V46" s="11">
        <f>Júní!J24</f>
        <v>0</v>
      </c>
      <c r="W46" s="7">
        <f t="shared" si="4"/>
        <v>0</v>
      </c>
      <c r="Y46" s="11">
        <f>Júlí!H24</f>
        <v>0</v>
      </c>
      <c r="Z46" s="11">
        <f>Júlí!J24</f>
        <v>0</v>
      </c>
      <c r="AA46" s="7">
        <f t="shared" si="5"/>
        <v>0</v>
      </c>
      <c r="AC46" s="11">
        <f>Ágúst!H24</f>
        <v>0</v>
      </c>
      <c r="AD46" s="11">
        <f>Ágúst!J24</f>
        <v>0</v>
      </c>
      <c r="AE46" s="7">
        <f t="shared" si="6"/>
        <v>0</v>
      </c>
      <c r="AG46" s="11">
        <f>September!H24</f>
        <v>0</v>
      </c>
      <c r="AH46" s="11">
        <f>September!J24</f>
        <v>0</v>
      </c>
      <c r="AI46" s="7">
        <f t="shared" si="7"/>
        <v>0</v>
      </c>
      <c r="AK46" s="11">
        <f>Október!H24</f>
        <v>0</v>
      </c>
      <c r="AL46" s="11">
        <f>Október!J24</f>
        <v>0</v>
      </c>
      <c r="AM46" s="7">
        <f t="shared" si="8"/>
        <v>0</v>
      </c>
      <c r="AO46" s="11">
        <f>Nóvember!H24</f>
        <v>0</v>
      </c>
      <c r="AP46" s="11">
        <f>Nóvember!J24</f>
        <v>0</v>
      </c>
      <c r="AQ46" s="7">
        <f t="shared" si="9"/>
        <v>0</v>
      </c>
      <c r="AS46" s="11">
        <f>Desember!H24</f>
        <v>0</v>
      </c>
      <c r="AT46" s="11">
        <f>Desember!J24</f>
        <v>0</v>
      </c>
      <c r="AU46" s="7">
        <f t="shared" si="11"/>
        <v>0</v>
      </c>
    </row>
    <row r="47" spans="1:47" x14ac:dyDescent="0.3">
      <c r="A47" s="11">
        <f>Janúar!H25</f>
        <v>0</v>
      </c>
      <c r="B47" s="11">
        <f>Janúar!J25</f>
        <v>0</v>
      </c>
      <c r="C47" s="7">
        <f t="shared" si="10"/>
        <v>0</v>
      </c>
      <c r="E47" s="11">
        <f>Febrúar!H25</f>
        <v>0</v>
      </c>
      <c r="F47" s="11">
        <f>Febrúar!J25</f>
        <v>0</v>
      </c>
      <c r="G47" s="7">
        <f t="shared" si="0"/>
        <v>0</v>
      </c>
      <c r="I47" s="11">
        <f>Mars!H25</f>
        <v>0</v>
      </c>
      <c r="J47" s="11">
        <f>Mars!J25</f>
        <v>0</v>
      </c>
      <c r="K47" s="7">
        <f t="shared" si="1"/>
        <v>0</v>
      </c>
      <c r="M47" s="11">
        <f>Apríl!H25</f>
        <v>0</v>
      </c>
      <c r="N47" s="11">
        <f>Apríl!J25</f>
        <v>0</v>
      </c>
      <c r="O47" s="7">
        <f t="shared" si="2"/>
        <v>0</v>
      </c>
      <c r="Q47" s="11">
        <f>Maí!H25</f>
        <v>0</v>
      </c>
      <c r="R47" s="11">
        <f>Maí!J25</f>
        <v>0</v>
      </c>
      <c r="S47" s="7">
        <f t="shared" si="3"/>
        <v>0</v>
      </c>
      <c r="U47" s="11">
        <f>Júní!H25</f>
        <v>0</v>
      </c>
      <c r="V47" s="11">
        <f>Júní!J25</f>
        <v>0</v>
      </c>
      <c r="W47" s="7">
        <f t="shared" si="4"/>
        <v>0</v>
      </c>
      <c r="Y47" s="11">
        <f>Júlí!H25</f>
        <v>0</v>
      </c>
      <c r="Z47" s="11">
        <f>Júlí!J25</f>
        <v>0</v>
      </c>
      <c r="AA47" s="7">
        <f t="shared" si="5"/>
        <v>0</v>
      </c>
      <c r="AC47" s="11">
        <f>Ágúst!H25</f>
        <v>0</v>
      </c>
      <c r="AD47" s="11">
        <f>Ágúst!J25</f>
        <v>0</v>
      </c>
      <c r="AE47" s="7">
        <f t="shared" si="6"/>
        <v>0</v>
      </c>
      <c r="AG47" s="11">
        <f>September!H25</f>
        <v>0</v>
      </c>
      <c r="AH47" s="11">
        <f>September!J25</f>
        <v>0</v>
      </c>
      <c r="AI47" s="7">
        <f t="shared" si="7"/>
        <v>0</v>
      </c>
      <c r="AK47" s="11">
        <f>Október!H25</f>
        <v>0</v>
      </c>
      <c r="AL47" s="11">
        <f>Október!J25</f>
        <v>0</v>
      </c>
      <c r="AM47" s="7">
        <f t="shared" si="8"/>
        <v>0</v>
      </c>
      <c r="AO47" s="11">
        <f>Nóvember!H25</f>
        <v>0</v>
      </c>
      <c r="AP47" s="11">
        <f>Nóvember!J25</f>
        <v>0</v>
      </c>
      <c r="AQ47" s="7">
        <f t="shared" si="9"/>
        <v>0</v>
      </c>
      <c r="AS47" s="11">
        <f>Desember!H25</f>
        <v>0</v>
      </c>
      <c r="AT47" s="11">
        <f>Desember!J25</f>
        <v>0</v>
      </c>
      <c r="AU47" s="7">
        <f t="shared" si="11"/>
        <v>0</v>
      </c>
    </row>
    <row r="48" spans="1:47" x14ac:dyDescent="0.3">
      <c r="A48" s="11">
        <f>Janúar!H26</f>
        <v>0</v>
      </c>
      <c r="B48" s="11">
        <f>Janúar!J26</f>
        <v>0</v>
      </c>
      <c r="C48" s="7">
        <f t="shared" si="10"/>
        <v>0</v>
      </c>
      <c r="E48" s="11">
        <f>Febrúar!H26</f>
        <v>0</v>
      </c>
      <c r="F48" s="11">
        <f>Febrúar!J26</f>
        <v>0</v>
      </c>
      <c r="G48" s="7">
        <f t="shared" si="0"/>
        <v>0</v>
      </c>
      <c r="I48" s="11">
        <f>Mars!H26</f>
        <v>0</v>
      </c>
      <c r="J48" s="11">
        <f>Mars!J26</f>
        <v>0</v>
      </c>
      <c r="K48" s="7">
        <f t="shared" si="1"/>
        <v>0</v>
      </c>
      <c r="M48" s="11">
        <f>Apríl!H26</f>
        <v>0</v>
      </c>
      <c r="N48" s="11">
        <f>Apríl!J26</f>
        <v>0</v>
      </c>
      <c r="O48" s="7">
        <f t="shared" si="2"/>
        <v>0</v>
      </c>
      <c r="Q48" s="11">
        <f>Maí!H26</f>
        <v>0</v>
      </c>
      <c r="R48" s="11">
        <f>Maí!J26</f>
        <v>0</v>
      </c>
      <c r="S48" s="7">
        <f t="shared" si="3"/>
        <v>0</v>
      </c>
      <c r="U48" s="11">
        <f>Júní!H26</f>
        <v>0</v>
      </c>
      <c r="V48" s="11">
        <f>Júní!J26</f>
        <v>0</v>
      </c>
      <c r="W48" s="7">
        <f t="shared" si="4"/>
        <v>0</v>
      </c>
      <c r="Y48" s="11">
        <f>Júlí!H26</f>
        <v>0</v>
      </c>
      <c r="Z48" s="11">
        <f>Júlí!J26</f>
        <v>0</v>
      </c>
      <c r="AA48" s="7">
        <f t="shared" si="5"/>
        <v>0</v>
      </c>
      <c r="AC48" s="11">
        <f>Ágúst!H26</f>
        <v>0</v>
      </c>
      <c r="AD48" s="11">
        <f>Ágúst!J26</f>
        <v>0</v>
      </c>
      <c r="AE48" s="7">
        <f t="shared" si="6"/>
        <v>0</v>
      </c>
      <c r="AG48" s="11">
        <f>September!H26</f>
        <v>0</v>
      </c>
      <c r="AH48" s="11">
        <f>September!J26</f>
        <v>0</v>
      </c>
      <c r="AI48" s="7">
        <f t="shared" si="7"/>
        <v>0</v>
      </c>
      <c r="AK48" s="11">
        <f>Október!H26</f>
        <v>0</v>
      </c>
      <c r="AL48" s="11">
        <f>Október!J26</f>
        <v>0</v>
      </c>
      <c r="AM48" s="7">
        <f t="shared" si="8"/>
        <v>0</v>
      </c>
      <c r="AO48" s="11">
        <f>Nóvember!H26</f>
        <v>0</v>
      </c>
      <c r="AP48" s="11">
        <f>Nóvember!J26</f>
        <v>0</v>
      </c>
      <c r="AQ48" s="7">
        <f t="shared" si="9"/>
        <v>0</v>
      </c>
      <c r="AS48" s="11">
        <f>Desember!H26</f>
        <v>0</v>
      </c>
      <c r="AT48" s="11">
        <f>Desember!J26</f>
        <v>0</v>
      </c>
      <c r="AU48" s="7">
        <f t="shared" si="11"/>
        <v>0</v>
      </c>
    </row>
    <row r="49" spans="1:48" x14ac:dyDescent="0.3">
      <c r="A49" s="11">
        <f>Janúar!H27</f>
        <v>0</v>
      </c>
      <c r="B49" s="11">
        <f>Janúar!J27</f>
        <v>0</v>
      </c>
      <c r="C49" s="7">
        <f t="shared" si="10"/>
        <v>0</v>
      </c>
      <c r="E49" s="11">
        <f>Febrúar!H27</f>
        <v>0</v>
      </c>
      <c r="F49" s="11">
        <f>Febrúar!J27</f>
        <v>0</v>
      </c>
      <c r="G49" s="7">
        <f t="shared" si="0"/>
        <v>0</v>
      </c>
      <c r="I49" s="11">
        <f>Mars!H27</f>
        <v>0</v>
      </c>
      <c r="J49" s="11">
        <f>Mars!J27</f>
        <v>0</v>
      </c>
      <c r="K49" s="7">
        <f t="shared" si="1"/>
        <v>0</v>
      </c>
      <c r="M49" s="11">
        <f>Apríl!H27</f>
        <v>0</v>
      </c>
      <c r="N49" s="11">
        <f>Apríl!J27</f>
        <v>0</v>
      </c>
      <c r="O49" s="7">
        <f t="shared" si="2"/>
        <v>0</v>
      </c>
      <c r="Q49" s="11">
        <f>Maí!H27</f>
        <v>0</v>
      </c>
      <c r="R49" s="11">
        <f>Maí!J27</f>
        <v>0</v>
      </c>
      <c r="S49" s="7">
        <f t="shared" si="3"/>
        <v>0</v>
      </c>
      <c r="U49" s="11">
        <f>Júní!H27</f>
        <v>0</v>
      </c>
      <c r="V49" s="11">
        <f>Júní!J27</f>
        <v>0</v>
      </c>
      <c r="W49" s="7">
        <f t="shared" si="4"/>
        <v>0</v>
      </c>
      <c r="Y49" s="11">
        <f>Júlí!H27</f>
        <v>0</v>
      </c>
      <c r="Z49" s="11">
        <f>Júlí!J27</f>
        <v>0</v>
      </c>
      <c r="AA49" s="7">
        <f t="shared" si="5"/>
        <v>0</v>
      </c>
      <c r="AC49" s="11">
        <f>Ágúst!H27</f>
        <v>0</v>
      </c>
      <c r="AD49" s="11">
        <f>Ágúst!J27</f>
        <v>0</v>
      </c>
      <c r="AE49" s="7">
        <f t="shared" si="6"/>
        <v>0</v>
      </c>
      <c r="AG49" s="11">
        <f>September!H27</f>
        <v>0</v>
      </c>
      <c r="AH49" s="11">
        <f>September!J27</f>
        <v>0</v>
      </c>
      <c r="AI49" s="7">
        <f t="shared" si="7"/>
        <v>0</v>
      </c>
      <c r="AK49" s="11">
        <f>Október!H27</f>
        <v>0</v>
      </c>
      <c r="AL49" s="11">
        <f>Október!J27</f>
        <v>0</v>
      </c>
      <c r="AM49" s="7">
        <f t="shared" si="8"/>
        <v>0</v>
      </c>
      <c r="AO49" s="11">
        <f>Nóvember!H27</f>
        <v>0</v>
      </c>
      <c r="AP49" s="11">
        <f>Nóvember!J27</f>
        <v>0</v>
      </c>
      <c r="AQ49" s="7">
        <f t="shared" si="9"/>
        <v>0</v>
      </c>
      <c r="AS49" s="11">
        <f>Desember!H27</f>
        <v>0</v>
      </c>
      <c r="AT49" s="11">
        <f>Desember!J27</f>
        <v>0</v>
      </c>
      <c r="AU49" s="7">
        <f t="shared" si="11"/>
        <v>0</v>
      </c>
    </row>
    <row r="50" spans="1:48" x14ac:dyDescent="0.3">
      <c r="A50" s="11">
        <f>Janúar!H28</f>
        <v>0</v>
      </c>
      <c r="B50" s="11">
        <f>Janúar!J28</f>
        <v>0</v>
      </c>
      <c r="C50" s="7">
        <f t="shared" si="10"/>
        <v>0</v>
      </c>
      <c r="E50" s="11">
        <f>Febrúar!H28</f>
        <v>0</v>
      </c>
      <c r="F50" s="11">
        <f>Febrúar!J28</f>
        <v>0</v>
      </c>
      <c r="G50" s="7">
        <f t="shared" si="0"/>
        <v>0</v>
      </c>
      <c r="I50" s="11">
        <f>Mars!H28</f>
        <v>0</v>
      </c>
      <c r="J50" s="11">
        <f>Mars!J28</f>
        <v>0</v>
      </c>
      <c r="K50" s="7">
        <f t="shared" si="1"/>
        <v>0</v>
      </c>
      <c r="M50" s="11">
        <f>Apríl!H28</f>
        <v>0</v>
      </c>
      <c r="N50" s="11">
        <f>Apríl!J28</f>
        <v>0</v>
      </c>
      <c r="O50" s="7">
        <f t="shared" si="2"/>
        <v>0</v>
      </c>
      <c r="Q50" s="11">
        <f>Maí!H28</f>
        <v>0</v>
      </c>
      <c r="R50" s="11">
        <f>Maí!J28</f>
        <v>0</v>
      </c>
      <c r="S50" s="7">
        <f t="shared" si="3"/>
        <v>0</v>
      </c>
      <c r="U50" s="11">
        <f>Júní!H28</f>
        <v>0</v>
      </c>
      <c r="V50" s="11">
        <f>Júní!J28</f>
        <v>0</v>
      </c>
      <c r="W50" s="7">
        <f t="shared" si="4"/>
        <v>0</v>
      </c>
      <c r="Y50" s="11">
        <f>Júlí!H28</f>
        <v>0</v>
      </c>
      <c r="Z50" s="11">
        <f>Júlí!J28</f>
        <v>0</v>
      </c>
      <c r="AA50" s="7">
        <f t="shared" si="5"/>
        <v>0</v>
      </c>
      <c r="AC50" s="11">
        <f>Ágúst!H28</f>
        <v>0</v>
      </c>
      <c r="AD50" s="11">
        <f>Ágúst!J28</f>
        <v>0</v>
      </c>
      <c r="AE50" s="7">
        <f t="shared" si="6"/>
        <v>0</v>
      </c>
      <c r="AG50" s="11">
        <f>September!H28</f>
        <v>0</v>
      </c>
      <c r="AH50" s="11">
        <f>September!J28</f>
        <v>0</v>
      </c>
      <c r="AI50" s="7">
        <f t="shared" si="7"/>
        <v>0</v>
      </c>
      <c r="AK50" s="11">
        <f>Október!H28</f>
        <v>0</v>
      </c>
      <c r="AL50" s="11">
        <f>Október!J28</f>
        <v>0</v>
      </c>
      <c r="AM50" s="7">
        <f t="shared" si="8"/>
        <v>0</v>
      </c>
      <c r="AO50" s="11">
        <f>Nóvember!H28</f>
        <v>0</v>
      </c>
      <c r="AP50" s="11">
        <f>Nóvember!J28</f>
        <v>0</v>
      </c>
      <c r="AQ50" s="7">
        <f t="shared" si="9"/>
        <v>0</v>
      </c>
      <c r="AS50" s="11">
        <f>Desember!H28</f>
        <v>0</v>
      </c>
      <c r="AT50" s="11">
        <f>Desember!J28</f>
        <v>0</v>
      </c>
      <c r="AU50" s="7">
        <f t="shared" si="11"/>
        <v>0</v>
      </c>
    </row>
    <row r="51" spans="1:48" x14ac:dyDescent="0.3">
      <c r="A51" s="11">
        <f>Janúar!H29</f>
        <v>0</v>
      </c>
      <c r="B51" s="11">
        <f>Janúar!J29</f>
        <v>0</v>
      </c>
      <c r="C51" s="7">
        <f t="shared" si="10"/>
        <v>0</v>
      </c>
      <c r="E51" s="11">
        <f>Febrúar!H29</f>
        <v>0</v>
      </c>
      <c r="F51" s="11">
        <f>Febrúar!J29</f>
        <v>0</v>
      </c>
      <c r="G51" s="7">
        <f t="shared" si="0"/>
        <v>0</v>
      </c>
      <c r="I51" s="11">
        <f>Mars!H29</f>
        <v>0</v>
      </c>
      <c r="J51" s="11">
        <f>Mars!J29</f>
        <v>0</v>
      </c>
      <c r="K51" s="7">
        <f t="shared" si="1"/>
        <v>0</v>
      </c>
      <c r="M51" s="11">
        <f>Apríl!H29</f>
        <v>0</v>
      </c>
      <c r="N51" s="11">
        <f>Apríl!J29</f>
        <v>0</v>
      </c>
      <c r="O51" s="7">
        <f t="shared" si="2"/>
        <v>0</v>
      </c>
      <c r="Q51" s="11">
        <f>Maí!H29</f>
        <v>0</v>
      </c>
      <c r="R51" s="11">
        <f>Maí!J29</f>
        <v>0</v>
      </c>
      <c r="S51" s="7">
        <f t="shared" si="3"/>
        <v>0</v>
      </c>
      <c r="U51" s="11">
        <f>Júní!H29</f>
        <v>0</v>
      </c>
      <c r="V51" s="11">
        <f>Júní!J29</f>
        <v>0</v>
      </c>
      <c r="W51" s="7">
        <f t="shared" si="4"/>
        <v>0</v>
      </c>
      <c r="Y51" s="11">
        <f>Júlí!H29</f>
        <v>0</v>
      </c>
      <c r="Z51" s="11">
        <f>Júlí!J29</f>
        <v>0</v>
      </c>
      <c r="AA51" s="7">
        <f t="shared" si="5"/>
        <v>0</v>
      </c>
      <c r="AC51" s="11">
        <f>Ágúst!H29</f>
        <v>0</v>
      </c>
      <c r="AD51" s="11">
        <f>Ágúst!J29</f>
        <v>0</v>
      </c>
      <c r="AE51" s="7">
        <f t="shared" si="6"/>
        <v>0</v>
      </c>
      <c r="AG51" s="11">
        <f>September!H29</f>
        <v>0</v>
      </c>
      <c r="AH51" s="11">
        <f>September!J29</f>
        <v>0</v>
      </c>
      <c r="AI51" s="7">
        <f t="shared" si="7"/>
        <v>0</v>
      </c>
      <c r="AK51" s="11">
        <f>Október!H29</f>
        <v>0</v>
      </c>
      <c r="AL51" s="11">
        <f>Október!J29</f>
        <v>0</v>
      </c>
      <c r="AM51" s="7">
        <f t="shared" si="8"/>
        <v>0</v>
      </c>
      <c r="AO51" s="11">
        <f>Nóvember!H29</f>
        <v>0</v>
      </c>
      <c r="AP51" s="11">
        <f>Nóvember!J29</f>
        <v>0</v>
      </c>
      <c r="AQ51" s="7">
        <f t="shared" si="9"/>
        <v>0</v>
      </c>
      <c r="AS51" s="11">
        <f>Desember!H29</f>
        <v>0</v>
      </c>
      <c r="AT51" s="11">
        <f>Desember!J29</f>
        <v>0</v>
      </c>
      <c r="AU51" s="7">
        <f t="shared" si="11"/>
        <v>0</v>
      </c>
    </row>
    <row r="52" spans="1:48" x14ac:dyDescent="0.3">
      <c r="A52" s="11">
        <f>Janúar!H30</f>
        <v>0</v>
      </c>
      <c r="B52" s="11">
        <f>Janúar!J30</f>
        <v>0</v>
      </c>
      <c r="C52" s="7">
        <f t="shared" si="10"/>
        <v>0</v>
      </c>
      <c r="E52" s="11">
        <f>Febrúar!H30</f>
        <v>0</v>
      </c>
      <c r="F52" s="11">
        <f>Febrúar!J30</f>
        <v>0</v>
      </c>
      <c r="G52" s="7">
        <f t="shared" si="0"/>
        <v>0</v>
      </c>
      <c r="I52" s="11">
        <f>Mars!H30</f>
        <v>0</v>
      </c>
      <c r="J52" s="11">
        <f>Mars!J30</f>
        <v>0</v>
      </c>
      <c r="K52" s="7">
        <f t="shared" si="1"/>
        <v>0</v>
      </c>
      <c r="M52" s="11">
        <f>Apríl!H30</f>
        <v>0</v>
      </c>
      <c r="N52" s="11">
        <f>Apríl!J30</f>
        <v>0</v>
      </c>
      <c r="O52" s="7">
        <f t="shared" si="2"/>
        <v>0</v>
      </c>
      <c r="Q52" s="11">
        <f>Maí!H30</f>
        <v>0</v>
      </c>
      <c r="R52" s="11">
        <f>Maí!J30</f>
        <v>0</v>
      </c>
      <c r="S52" s="7">
        <f t="shared" si="3"/>
        <v>0</v>
      </c>
      <c r="U52" s="11">
        <f>Júní!H30</f>
        <v>0</v>
      </c>
      <c r="V52" s="11">
        <f>Júní!J30</f>
        <v>0</v>
      </c>
      <c r="W52" s="7">
        <f t="shared" si="4"/>
        <v>0</v>
      </c>
      <c r="Y52" s="11">
        <f>Júlí!H30</f>
        <v>0</v>
      </c>
      <c r="Z52" s="11">
        <f>Júlí!J30</f>
        <v>0</v>
      </c>
      <c r="AA52" s="7">
        <f t="shared" si="5"/>
        <v>0</v>
      </c>
      <c r="AC52" s="11">
        <f>Ágúst!H30</f>
        <v>0</v>
      </c>
      <c r="AD52" s="11">
        <f>Ágúst!J30</f>
        <v>0</v>
      </c>
      <c r="AE52" s="7">
        <f t="shared" si="6"/>
        <v>0</v>
      </c>
      <c r="AG52" s="11">
        <f>September!H30</f>
        <v>0</v>
      </c>
      <c r="AH52" s="11">
        <f>September!J30</f>
        <v>0</v>
      </c>
      <c r="AI52" s="7">
        <f t="shared" si="7"/>
        <v>0</v>
      </c>
      <c r="AK52" s="11">
        <f>Október!H30</f>
        <v>0</v>
      </c>
      <c r="AL52" s="11">
        <f>Október!J30</f>
        <v>0</v>
      </c>
      <c r="AM52" s="7">
        <f t="shared" si="8"/>
        <v>0</v>
      </c>
      <c r="AO52" s="11">
        <f>Nóvember!H30</f>
        <v>0</v>
      </c>
      <c r="AP52" s="11">
        <f>Nóvember!J30</f>
        <v>0</v>
      </c>
      <c r="AQ52" s="7">
        <f t="shared" si="9"/>
        <v>0</v>
      </c>
      <c r="AS52" s="11">
        <f>Desember!H30</f>
        <v>0</v>
      </c>
      <c r="AT52" s="11">
        <f>Desember!J30</f>
        <v>0</v>
      </c>
      <c r="AU52" s="7">
        <f t="shared" si="11"/>
        <v>0</v>
      </c>
    </row>
    <row r="53" spans="1:48" x14ac:dyDescent="0.3">
      <c r="A53" s="11">
        <f>Janúar!H31</f>
        <v>0</v>
      </c>
      <c r="B53" s="11">
        <f>Janúar!J31</f>
        <v>0</v>
      </c>
      <c r="C53" s="7">
        <f t="shared" si="10"/>
        <v>0</v>
      </c>
      <c r="E53" s="11">
        <f>Febrúar!H31</f>
        <v>0</v>
      </c>
      <c r="F53" s="11">
        <f>Febrúar!J31</f>
        <v>0</v>
      </c>
      <c r="G53" s="7">
        <f t="shared" si="0"/>
        <v>0</v>
      </c>
      <c r="I53" s="11">
        <f>Mars!H31</f>
        <v>0</v>
      </c>
      <c r="J53" s="11">
        <f>Mars!J31</f>
        <v>0</v>
      </c>
      <c r="K53" s="7">
        <f t="shared" si="1"/>
        <v>0</v>
      </c>
      <c r="M53" s="11">
        <f>Apríl!H31</f>
        <v>0</v>
      </c>
      <c r="N53" s="11">
        <f>Apríl!J31</f>
        <v>0</v>
      </c>
      <c r="O53" s="7">
        <f t="shared" si="2"/>
        <v>0</v>
      </c>
      <c r="Q53" s="11">
        <f>Maí!H31</f>
        <v>0</v>
      </c>
      <c r="R53" s="11">
        <f>Maí!J31</f>
        <v>0</v>
      </c>
      <c r="S53" s="7">
        <f t="shared" si="3"/>
        <v>0</v>
      </c>
      <c r="U53" s="11">
        <f>Júní!H31</f>
        <v>0</v>
      </c>
      <c r="V53" s="11">
        <f>Júní!J31</f>
        <v>0</v>
      </c>
      <c r="W53" s="7">
        <f t="shared" si="4"/>
        <v>0</v>
      </c>
      <c r="Y53" s="11">
        <f>Júlí!H31</f>
        <v>0</v>
      </c>
      <c r="Z53" s="11">
        <f>Júlí!J31</f>
        <v>0</v>
      </c>
      <c r="AA53" s="7">
        <f t="shared" si="5"/>
        <v>0</v>
      </c>
      <c r="AC53" s="11">
        <f>Ágúst!H31</f>
        <v>0</v>
      </c>
      <c r="AD53" s="11">
        <f>Ágúst!J31</f>
        <v>0</v>
      </c>
      <c r="AE53" s="7">
        <f t="shared" si="6"/>
        <v>0</v>
      </c>
      <c r="AG53" s="11">
        <f>September!H31</f>
        <v>0</v>
      </c>
      <c r="AH53" s="11">
        <f>September!J31</f>
        <v>0</v>
      </c>
      <c r="AI53" s="7">
        <f t="shared" si="7"/>
        <v>0</v>
      </c>
      <c r="AK53" s="11">
        <f>Október!H31</f>
        <v>0</v>
      </c>
      <c r="AL53" s="11">
        <f>Október!J31</f>
        <v>0</v>
      </c>
      <c r="AM53" s="7">
        <f t="shared" si="8"/>
        <v>0</v>
      </c>
      <c r="AO53" s="11">
        <f>Nóvember!H31</f>
        <v>0</v>
      </c>
      <c r="AP53" s="11">
        <f>Nóvember!J31</f>
        <v>0</v>
      </c>
      <c r="AQ53" s="7">
        <f t="shared" si="9"/>
        <v>0</v>
      </c>
      <c r="AS53" s="11">
        <f>Desember!H31</f>
        <v>0</v>
      </c>
      <c r="AT53" s="11">
        <f>Desember!J31</f>
        <v>0</v>
      </c>
      <c r="AU53" s="7">
        <f t="shared" si="11"/>
        <v>0</v>
      </c>
    </row>
    <row r="54" spans="1:48" x14ac:dyDescent="0.3">
      <c r="A54" s="11">
        <f>Janúar!H32</f>
        <v>0</v>
      </c>
      <c r="B54" s="11">
        <f>Janúar!J32</f>
        <v>0</v>
      </c>
      <c r="C54" s="7">
        <f t="shared" si="10"/>
        <v>0</v>
      </c>
      <c r="E54" s="11">
        <f>Febrúar!H32</f>
        <v>0</v>
      </c>
      <c r="F54" s="11">
        <f>Febrúar!J32</f>
        <v>0</v>
      </c>
      <c r="G54" s="7">
        <f t="shared" si="0"/>
        <v>0</v>
      </c>
      <c r="I54" s="11">
        <f>Mars!H32</f>
        <v>0</v>
      </c>
      <c r="J54" s="11">
        <f>Mars!J32</f>
        <v>0</v>
      </c>
      <c r="K54" s="7">
        <f t="shared" si="1"/>
        <v>0</v>
      </c>
      <c r="M54" s="11">
        <f>Apríl!H32</f>
        <v>0</v>
      </c>
      <c r="N54" s="11">
        <f>Apríl!J32</f>
        <v>0</v>
      </c>
      <c r="O54" s="7">
        <f t="shared" si="2"/>
        <v>0</v>
      </c>
      <c r="Q54" s="11">
        <f>Maí!H32</f>
        <v>0</v>
      </c>
      <c r="R54" s="11">
        <f>Maí!J32</f>
        <v>0</v>
      </c>
      <c r="S54" s="7">
        <f t="shared" si="3"/>
        <v>0</v>
      </c>
      <c r="U54" s="11">
        <f>Júní!H32</f>
        <v>0</v>
      </c>
      <c r="V54" s="11">
        <f>Júní!J32</f>
        <v>0</v>
      </c>
      <c r="W54" s="7">
        <f t="shared" si="4"/>
        <v>0</v>
      </c>
      <c r="Y54" s="11">
        <f>Júlí!H32</f>
        <v>0</v>
      </c>
      <c r="Z54" s="11">
        <f>Júlí!J32</f>
        <v>0</v>
      </c>
      <c r="AA54" s="7">
        <f t="shared" si="5"/>
        <v>0</v>
      </c>
      <c r="AC54" s="11">
        <f>Ágúst!H32</f>
        <v>0</v>
      </c>
      <c r="AD54" s="11">
        <f>Ágúst!J32</f>
        <v>0</v>
      </c>
      <c r="AE54" s="7">
        <f t="shared" si="6"/>
        <v>0</v>
      </c>
      <c r="AG54" s="11">
        <f>September!H32</f>
        <v>0</v>
      </c>
      <c r="AH54" s="11">
        <f>September!J32</f>
        <v>0</v>
      </c>
      <c r="AI54" s="7">
        <f t="shared" si="7"/>
        <v>0</v>
      </c>
      <c r="AK54" s="11">
        <f>Október!H32</f>
        <v>0</v>
      </c>
      <c r="AL54" s="11">
        <f>Október!J32</f>
        <v>0</v>
      </c>
      <c r="AM54" s="7">
        <f t="shared" si="8"/>
        <v>0</v>
      </c>
      <c r="AO54" s="11">
        <f>Nóvember!H32</f>
        <v>0</v>
      </c>
      <c r="AP54" s="11">
        <f>Nóvember!J32</f>
        <v>0</v>
      </c>
      <c r="AQ54" s="7">
        <f t="shared" si="9"/>
        <v>0</v>
      </c>
      <c r="AS54" s="11">
        <f>Desember!H32</f>
        <v>0</v>
      </c>
      <c r="AT54" s="11">
        <f>Desember!J32</f>
        <v>0</v>
      </c>
      <c r="AU54" s="7">
        <f t="shared" si="11"/>
        <v>0</v>
      </c>
    </row>
    <row r="55" spans="1:48" x14ac:dyDescent="0.3">
      <c r="A55" s="11">
        <f>Janúar!H33</f>
        <v>0</v>
      </c>
      <c r="B55" s="11">
        <f>Janúar!J33</f>
        <v>0</v>
      </c>
      <c r="C55" s="7">
        <f t="shared" si="10"/>
        <v>0</v>
      </c>
      <c r="E55" s="11">
        <f>Febrúar!H33</f>
        <v>0</v>
      </c>
      <c r="F55" s="11">
        <f>Febrúar!J33</f>
        <v>0</v>
      </c>
      <c r="G55" s="7">
        <f t="shared" si="0"/>
        <v>0</v>
      </c>
      <c r="I55" s="11">
        <f>Mars!H33</f>
        <v>0</v>
      </c>
      <c r="J55" s="11">
        <f>Mars!J33</f>
        <v>0</v>
      </c>
      <c r="K55" s="7">
        <f t="shared" si="1"/>
        <v>0</v>
      </c>
      <c r="M55" s="11">
        <f>Apríl!H33</f>
        <v>0</v>
      </c>
      <c r="N55" s="11">
        <f>Apríl!J33</f>
        <v>0</v>
      </c>
      <c r="O55" s="7">
        <f t="shared" si="2"/>
        <v>0</v>
      </c>
      <c r="Q55" s="11">
        <f>Maí!H33</f>
        <v>0</v>
      </c>
      <c r="R55" s="11">
        <f>Maí!J33</f>
        <v>0</v>
      </c>
      <c r="S55" s="7">
        <f t="shared" si="3"/>
        <v>0</v>
      </c>
      <c r="U55" s="11">
        <f>Júní!H33</f>
        <v>0</v>
      </c>
      <c r="V55" s="11">
        <f>Júní!J33</f>
        <v>0</v>
      </c>
      <c r="W55" s="7">
        <f t="shared" si="4"/>
        <v>0</v>
      </c>
      <c r="Y55" s="11">
        <f>Júlí!H33</f>
        <v>0</v>
      </c>
      <c r="Z55" s="11">
        <f>Júlí!J33</f>
        <v>0</v>
      </c>
      <c r="AA55" s="7">
        <f t="shared" si="5"/>
        <v>0</v>
      </c>
      <c r="AC55" s="11">
        <f>Ágúst!H33</f>
        <v>0</v>
      </c>
      <c r="AD55" s="11">
        <f>Ágúst!J33</f>
        <v>0</v>
      </c>
      <c r="AE55" s="7">
        <f t="shared" si="6"/>
        <v>0</v>
      </c>
      <c r="AG55" s="11">
        <f>September!H33</f>
        <v>0</v>
      </c>
      <c r="AH55" s="11">
        <f>September!J33</f>
        <v>0</v>
      </c>
      <c r="AI55" s="7">
        <f t="shared" si="7"/>
        <v>0</v>
      </c>
      <c r="AK55" s="11">
        <f>Október!H33</f>
        <v>0</v>
      </c>
      <c r="AL55" s="11">
        <f>Október!J33</f>
        <v>0</v>
      </c>
      <c r="AM55" s="7">
        <f t="shared" si="8"/>
        <v>0</v>
      </c>
      <c r="AO55" s="11">
        <f>Nóvember!H33</f>
        <v>0</v>
      </c>
      <c r="AP55" s="11">
        <f>Nóvember!J33</f>
        <v>0</v>
      </c>
      <c r="AQ55" s="7">
        <f t="shared" si="9"/>
        <v>0</v>
      </c>
      <c r="AS55" s="11">
        <f>Desember!H33</f>
        <v>0</v>
      </c>
      <c r="AT55" s="11">
        <f>Desember!J33</f>
        <v>0</v>
      </c>
      <c r="AU55" s="7">
        <f t="shared" si="11"/>
        <v>0</v>
      </c>
    </row>
    <row r="56" spans="1:48" x14ac:dyDescent="0.3">
      <c r="A56" s="11">
        <f>Janúar!H34</f>
        <v>0</v>
      </c>
      <c r="B56" s="11">
        <f>Janúar!J34</f>
        <v>0</v>
      </c>
      <c r="C56" s="7">
        <f t="shared" si="10"/>
        <v>0</v>
      </c>
      <c r="E56" s="11">
        <f>Febrúar!H34</f>
        <v>0</v>
      </c>
      <c r="F56" s="11">
        <f>Febrúar!J34</f>
        <v>0</v>
      </c>
      <c r="G56" s="7">
        <f>F56*E56</f>
        <v>0</v>
      </c>
      <c r="I56" s="11">
        <f>Mars!H34</f>
        <v>0</v>
      </c>
      <c r="J56" s="11">
        <f>Mars!J34</f>
        <v>0</v>
      </c>
      <c r="K56" s="7">
        <f t="shared" si="1"/>
        <v>0</v>
      </c>
      <c r="M56" s="11">
        <f>Apríl!H34</f>
        <v>0</v>
      </c>
      <c r="N56" s="11">
        <f>Apríl!J34</f>
        <v>0</v>
      </c>
      <c r="O56" s="7">
        <f t="shared" si="2"/>
        <v>0</v>
      </c>
      <c r="Q56" s="11">
        <f>Maí!H34</f>
        <v>0</v>
      </c>
      <c r="R56" s="11">
        <f>Maí!J34</f>
        <v>0</v>
      </c>
      <c r="S56" s="7">
        <f t="shared" si="3"/>
        <v>0</v>
      </c>
      <c r="U56" s="11">
        <f>Júní!H34</f>
        <v>0</v>
      </c>
      <c r="V56" s="11">
        <f>Júní!J34</f>
        <v>0</v>
      </c>
      <c r="W56" s="7">
        <f t="shared" si="4"/>
        <v>0</v>
      </c>
      <c r="Y56" s="11">
        <f>Júlí!H34</f>
        <v>0</v>
      </c>
      <c r="Z56" s="11">
        <f>Júlí!J34</f>
        <v>0</v>
      </c>
      <c r="AA56" s="7">
        <f t="shared" si="5"/>
        <v>0</v>
      </c>
      <c r="AC56" s="11">
        <f>Ágúst!H34</f>
        <v>0</v>
      </c>
      <c r="AD56" s="11">
        <f>Ágúst!J34</f>
        <v>0</v>
      </c>
      <c r="AE56" s="7">
        <f t="shared" si="6"/>
        <v>0</v>
      </c>
      <c r="AG56" s="11">
        <f>September!H34</f>
        <v>0</v>
      </c>
      <c r="AH56" s="11">
        <f>September!J34</f>
        <v>0</v>
      </c>
      <c r="AI56" s="7">
        <f t="shared" si="7"/>
        <v>0</v>
      </c>
      <c r="AK56" s="11">
        <f>Október!H34</f>
        <v>0</v>
      </c>
      <c r="AL56" s="11">
        <f>Október!J34</f>
        <v>0</v>
      </c>
      <c r="AM56" s="7">
        <f t="shared" si="8"/>
        <v>0</v>
      </c>
      <c r="AO56" s="11">
        <f>Nóvember!H34</f>
        <v>0</v>
      </c>
      <c r="AP56" s="11">
        <f>Nóvember!J34</f>
        <v>0</v>
      </c>
      <c r="AQ56" s="7">
        <f t="shared" si="9"/>
        <v>0</v>
      </c>
      <c r="AS56" s="11">
        <f>Desember!H34</f>
        <v>0</v>
      </c>
      <c r="AT56" s="11">
        <f>Desember!J34</f>
        <v>0</v>
      </c>
      <c r="AU56" s="7">
        <f t="shared" si="11"/>
        <v>0</v>
      </c>
    </row>
    <row r="57" spans="1:48" x14ac:dyDescent="0.3">
      <c r="A57" s="11">
        <f>SUM(A33:A56)</f>
        <v>0</v>
      </c>
      <c r="B57" s="11"/>
      <c r="C57" s="11">
        <f>SUM(C33:C56)</f>
        <v>0</v>
      </c>
      <c r="D57" s="7" t="s">
        <v>27</v>
      </c>
      <c r="E57" s="11">
        <f>SUM(E33:E56)</f>
        <v>0</v>
      </c>
      <c r="G57" s="11">
        <f>SUM(G33:G56)</f>
        <v>0</v>
      </c>
      <c r="H57" s="7" t="s">
        <v>28</v>
      </c>
      <c r="I57" s="11">
        <f>SUM(I33:I56)</f>
        <v>0</v>
      </c>
      <c r="K57" s="11">
        <f>SUM(K33:K56)</f>
        <v>0</v>
      </c>
      <c r="L57" s="7" t="s">
        <v>29</v>
      </c>
      <c r="M57" s="11">
        <f>SUM(M33:M56)</f>
        <v>0</v>
      </c>
      <c r="O57" s="11">
        <f>SUM(O33:O56)</f>
        <v>0</v>
      </c>
      <c r="P57" s="7" t="s">
        <v>39</v>
      </c>
      <c r="Q57" s="11">
        <f>SUM(Q33:Q56)</f>
        <v>0</v>
      </c>
      <c r="S57" s="11">
        <f>SUM(S33:S56)</f>
        <v>0</v>
      </c>
      <c r="T57" s="7" t="s">
        <v>31</v>
      </c>
      <c r="U57" s="11">
        <f>SUM(U33:U56)</f>
        <v>0</v>
      </c>
      <c r="W57" s="11">
        <f>SUM(W33:W56)</f>
        <v>0</v>
      </c>
      <c r="X57" s="7" t="s">
        <v>32</v>
      </c>
      <c r="Y57" s="11">
        <f>SUM(Y33:Y56)</f>
        <v>0</v>
      </c>
      <c r="AA57" s="11">
        <f>SUM(AA33:AA56)</f>
        <v>0</v>
      </c>
      <c r="AB57" s="7" t="s">
        <v>33</v>
      </c>
      <c r="AC57" s="11">
        <f>SUM(AC33:AC56)</f>
        <v>0</v>
      </c>
      <c r="AE57" s="11">
        <f>SUM(AE33:AE56)</f>
        <v>0</v>
      </c>
      <c r="AF57" s="7" t="s">
        <v>34</v>
      </c>
      <c r="AG57" s="11">
        <f>SUM(AG33:AG56)</f>
        <v>0</v>
      </c>
      <c r="AI57" s="11">
        <f>SUM(AI33:AI56)</f>
        <v>0</v>
      </c>
      <c r="AJ57" s="7" t="s">
        <v>35</v>
      </c>
      <c r="AK57" s="11">
        <f>SUM(AK33:AK56)</f>
        <v>0</v>
      </c>
      <c r="AM57" s="11">
        <f>SUM(AM33:AM56)</f>
        <v>0</v>
      </c>
      <c r="AN57" s="7" t="s">
        <v>36</v>
      </c>
      <c r="AO57" s="11">
        <f>SUM(AO33:AO56)</f>
        <v>0</v>
      </c>
      <c r="AQ57" s="11">
        <f>SUM(AQ33:AQ56)</f>
        <v>0</v>
      </c>
      <c r="AR57" s="7" t="s">
        <v>37</v>
      </c>
      <c r="AS57" s="11">
        <f>SUM(AS33:AS56)</f>
        <v>0</v>
      </c>
      <c r="AU57" s="11">
        <f>SUM(AU33:AU56)</f>
        <v>0</v>
      </c>
      <c r="AV57" s="7" t="s">
        <v>38</v>
      </c>
    </row>
    <row r="59" spans="1:48" x14ac:dyDescent="0.3">
      <c r="A59" s="7" t="s">
        <v>40</v>
      </c>
      <c r="B59" s="11">
        <f>A57+E57+I57+M57+Q57+U57+Y57+AG57+AK57+AO57+AS57+AC57</f>
        <v>0</v>
      </c>
    </row>
    <row r="60" spans="1:48" x14ac:dyDescent="0.3">
      <c r="A60" s="7" t="s">
        <v>17</v>
      </c>
      <c r="B60" s="7" t="e">
        <f>(C57+G57+K57+O57+S57+W57+AA57+AE57+AI57+AM57+AQ57+AU57)/B59</f>
        <v>#DIV/0!</v>
      </c>
    </row>
    <row r="62" spans="1:48" ht="21" x14ac:dyDescent="0.4">
      <c r="A62" s="15" t="s">
        <v>59</v>
      </c>
    </row>
    <row r="63" spans="1:48" x14ac:dyDescent="0.3">
      <c r="A63" s="7" t="s">
        <v>1</v>
      </c>
      <c r="E63" s="7" t="s">
        <v>25</v>
      </c>
      <c r="I63" s="7" t="s">
        <v>6</v>
      </c>
      <c r="M63" s="7" t="s">
        <v>7</v>
      </c>
      <c r="Q63" s="7" t="s">
        <v>8</v>
      </c>
      <c r="U63" s="7" t="s">
        <v>9</v>
      </c>
      <c r="Y63" s="7" t="s">
        <v>10</v>
      </c>
      <c r="AC63" s="7" t="s">
        <v>11</v>
      </c>
      <c r="AG63" s="7" t="s">
        <v>13</v>
      </c>
      <c r="AK63" s="7" t="s">
        <v>12</v>
      </c>
      <c r="AO63" s="7" t="s">
        <v>14</v>
      </c>
      <c r="AS63" s="7" t="s">
        <v>15</v>
      </c>
    </row>
    <row r="64" spans="1:48" ht="28.8" x14ac:dyDescent="0.3">
      <c r="A64" s="8" t="s">
        <v>5</v>
      </c>
      <c r="B64" s="7" t="s">
        <v>21</v>
      </c>
      <c r="C64" s="7" t="s">
        <v>43</v>
      </c>
      <c r="E64" s="8" t="s">
        <v>5</v>
      </c>
      <c r="F64" s="8" t="s">
        <v>21</v>
      </c>
      <c r="G64" s="7" t="s">
        <v>44</v>
      </c>
      <c r="I64" s="8" t="s">
        <v>5</v>
      </c>
      <c r="J64" s="8" t="s">
        <v>21</v>
      </c>
      <c r="K64" s="7" t="s">
        <v>45</v>
      </c>
      <c r="M64" s="8" t="s">
        <v>5</v>
      </c>
      <c r="N64" s="8" t="s">
        <v>21</v>
      </c>
      <c r="O64" s="7" t="s">
        <v>46</v>
      </c>
      <c r="Q64" s="8" t="s">
        <v>5</v>
      </c>
      <c r="R64" s="8" t="s">
        <v>21</v>
      </c>
      <c r="S64" s="7" t="s">
        <v>47</v>
      </c>
      <c r="U64" s="8" t="s">
        <v>5</v>
      </c>
      <c r="V64" s="8" t="s">
        <v>21</v>
      </c>
      <c r="W64" s="7" t="s">
        <v>48</v>
      </c>
      <c r="Y64" s="8" t="s">
        <v>5</v>
      </c>
      <c r="Z64" s="8" t="s">
        <v>21</v>
      </c>
      <c r="AA64" s="7" t="s">
        <v>49</v>
      </c>
      <c r="AC64" s="8" t="s">
        <v>5</v>
      </c>
      <c r="AD64" s="8" t="s">
        <v>21</v>
      </c>
      <c r="AE64" s="7" t="s">
        <v>50</v>
      </c>
      <c r="AG64" s="8" t="s">
        <v>5</v>
      </c>
      <c r="AH64" s="8" t="s">
        <v>21</v>
      </c>
      <c r="AI64" s="7" t="s">
        <v>51</v>
      </c>
      <c r="AK64" s="8" t="s">
        <v>5</v>
      </c>
      <c r="AL64" s="8" t="s">
        <v>21</v>
      </c>
      <c r="AM64" s="7" t="s">
        <v>52</v>
      </c>
      <c r="AO64" s="8" t="s">
        <v>5</v>
      </c>
      <c r="AP64" s="8" t="s">
        <v>21</v>
      </c>
      <c r="AQ64" s="7" t="s">
        <v>53</v>
      </c>
      <c r="AS64" s="8" t="s">
        <v>5</v>
      </c>
      <c r="AT64" s="8" t="s">
        <v>21</v>
      </c>
      <c r="AU64" s="7" t="s">
        <v>54</v>
      </c>
    </row>
    <row r="65" spans="1:47" x14ac:dyDescent="0.3">
      <c r="A65" s="11">
        <f>Janúar!H11</f>
        <v>0</v>
      </c>
      <c r="B65" s="11">
        <f>Janúar!I11</f>
        <v>0</v>
      </c>
      <c r="C65" s="7">
        <f t="shared" ref="C65:C88" si="12">B65*A65</f>
        <v>0</v>
      </c>
      <c r="E65" s="11">
        <f>Febrúar!H11</f>
        <v>0</v>
      </c>
      <c r="F65" s="11">
        <f>Febrúar!I11</f>
        <v>0</v>
      </c>
      <c r="G65" s="7">
        <f t="shared" ref="G65:G88" si="13">F65*E65</f>
        <v>0</v>
      </c>
      <c r="I65" s="11">
        <f>Mars!H11</f>
        <v>0</v>
      </c>
      <c r="J65" s="11">
        <f>Mars!I11</f>
        <v>0</v>
      </c>
      <c r="K65" s="7">
        <f t="shared" ref="K65:K88" si="14">J65*I65</f>
        <v>0</v>
      </c>
      <c r="M65" s="11">
        <f>Apríl!H11</f>
        <v>0</v>
      </c>
      <c r="N65" s="11">
        <f>Apríl!I11</f>
        <v>0</v>
      </c>
      <c r="O65" s="7">
        <f t="shared" ref="O65:O88" si="15">N65*M65</f>
        <v>0</v>
      </c>
      <c r="Q65" s="11">
        <f>Maí!H11</f>
        <v>0</v>
      </c>
      <c r="R65" s="11">
        <f>Maí!I11</f>
        <v>0</v>
      </c>
      <c r="S65" s="7">
        <f t="shared" ref="S65:S88" si="16">R65*Q65</f>
        <v>0</v>
      </c>
      <c r="U65" s="11">
        <f>Júní!H11</f>
        <v>0</v>
      </c>
      <c r="V65" s="11">
        <f>Júní!I11</f>
        <v>0</v>
      </c>
      <c r="W65" s="7">
        <f t="shared" ref="W65:W88" si="17">V65*U65</f>
        <v>0</v>
      </c>
      <c r="Y65" s="11">
        <f>Júlí!H11</f>
        <v>0</v>
      </c>
      <c r="Z65" s="11">
        <f>Júlí!I11</f>
        <v>0</v>
      </c>
      <c r="AA65" s="7">
        <f t="shared" ref="AA65:AA88" si="18">Z65*Y65</f>
        <v>0</v>
      </c>
      <c r="AC65" s="11">
        <f>Ágúst!H11</f>
        <v>0</v>
      </c>
      <c r="AD65" s="11">
        <f>Ágúst!I11</f>
        <v>0</v>
      </c>
      <c r="AE65" s="7">
        <f t="shared" ref="AE65:AE88" si="19">AD65*AC65</f>
        <v>0</v>
      </c>
      <c r="AG65" s="11">
        <f>September!H11</f>
        <v>0</v>
      </c>
      <c r="AH65" s="11">
        <f>September!I11</f>
        <v>0</v>
      </c>
      <c r="AI65" s="7">
        <f t="shared" ref="AI65:AI88" si="20">AH65*AG65</f>
        <v>0</v>
      </c>
      <c r="AK65" s="11">
        <f>Október!H11</f>
        <v>0</v>
      </c>
      <c r="AL65" s="11">
        <f>Október!I11</f>
        <v>0</v>
      </c>
      <c r="AM65" s="7">
        <f t="shared" ref="AM65:AM88" si="21">AL65*AK65</f>
        <v>0</v>
      </c>
      <c r="AO65" s="11">
        <f>Nóvember!H11</f>
        <v>0</v>
      </c>
      <c r="AP65" s="11">
        <f>Nóvember!I11</f>
        <v>0</v>
      </c>
      <c r="AQ65" s="7">
        <f t="shared" ref="AQ65:AQ88" si="22">AP65*AO65</f>
        <v>0</v>
      </c>
      <c r="AS65" s="11">
        <f>Desember!H11</f>
        <v>0</v>
      </c>
      <c r="AT65" s="11">
        <f>Desember!I11</f>
        <v>0</v>
      </c>
      <c r="AU65" s="7">
        <f t="shared" ref="AU65:AU88" si="23">AT65*AS65</f>
        <v>0</v>
      </c>
    </row>
    <row r="66" spans="1:47" x14ac:dyDescent="0.3">
      <c r="A66" s="11">
        <f>Janúar!H12</f>
        <v>0</v>
      </c>
      <c r="B66" s="11">
        <f>Janúar!I12</f>
        <v>0</v>
      </c>
      <c r="C66" s="7">
        <f t="shared" si="12"/>
        <v>0</v>
      </c>
      <c r="E66" s="11">
        <f>Febrúar!H12</f>
        <v>0</v>
      </c>
      <c r="F66" s="11">
        <f>Febrúar!I12</f>
        <v>0</v>
      </c>
      <c r="G66" s="7">
        <f t="shared" si="13"/>
        <v>0</v>
      </c>
      <c r="I66" s="11">
        <f>Mars!H12</f>
        <v>0</v>
      </c>
      <c r="J66" s="11">
        <f>Mars!I12</f>
        <v>0</v>
      </c>
      <c r="K66" s="7">
        <f t="shared" si="14"/>
        <v>0</v>
      </c>
      <c r="M66" s="11">
        <f>Apríl!H12</f>
        <v>0</v>
      </c>
      <c r="N66" s="11">
        <f>Apríl!I12</f>
        <v>0</v>
      </c>
      <c r="O66" s="7">
        <f t="shared" si="15"/>
        <v>0</v>
      </c>
      <c r="Q66" s="11">
        <f>Maí!H12</f>
        <v>0</v>
      </c>
      <c r="R66" s="11">
        <f>Maí!I12</f>
        <v>0</v>
      </c>
      <c r="S66" s="7">
        <f t="shared" si="16"/>
        <v>0</v>
      </c>
      <c r="U66" s="11">
        <f>Júní!H12</f>
        <v>0</v>
      </c>
      <c r="V66" s="11">
        <f>Júní!I12</f>
        <v>0</v>
      </c>
      <c r="W66" s="7">
        <f t="shared" si="17"/>
        <v>0</v>
      </c>
      <c r="Y66" s="11">
        <f>Júlí!H12</f>
        <v>0</v>
      </c>
      <c r="Z66" s="11">
        <f>Júlí!I12</f>
        <v>0</v>
      </c>
      <c r="AA66" s="7">
        <f t="shared" si="18"/>
        <v>0</v>
      </c>
      <c r="AC66" s="11">
        <f>Ágúst!H12</f>
        <v>0</v>
      </c>
      <c r="AD66" s="11">
        <f>Ágúst!I12</f>
        <v>0</v>
      </c>
      <c r="AE66" s="7">
        <f t="shared" si="19"/>
        <v>0</v>
      </c>
      <c r="AG66" s="11">
        <f>September!H12</f>
        <v>0</v>
      </c>
      <c r="AH66" s="11">
        <f>September!I12</f>
        <v>0</v>
      </c>
      <c r="AI66" s="7">
        <f t="shared" si="20"/>
        <v>0</v>
      </c>
      <c r="AK66" s="11">
        <f>Október!H12</f>
        <v>0</v>
      </c>
      <c r="AL66" s="11">
        <f>Október!I12</f>
        <v>0</v>
      </c>
      <c r="AM66" s="7">
        <f t="shared" si="21"/>
        <v>0</v>
      </c>
      <c r="AO66" s="11">
        <f>Nóvember!H12</f>
        <v>0</v>
      </c>
      <c r="AP66" s="11">
        <f>Nóvember!I12</f>
        <v>0</v>
      </c>
      <c r="AQ66" s="7">
        <f t="shared" si="22"/>
        <v>0</v>
      </c>
      <c r="AS66" s="11">
        <f>Desember!H12</f>
        <v>0</v>
      </c>
      <c r="AT66" s="11">
        <f>Desember!I12</f>
        <v>0</v>
      </c>
      <c r="AU66" s="7">
        <f t="shared" si="23"/>
        <v>0</v>
      </c>
    </row>
    <row r="67" spans="1:47" x14ac:dyDescent="0.3">
      <c r="A67" s="11">
        <f>Janúar!H13</f>
        <v>0</v>
      </c>
      <c r="B67" s="11">
        <f>Janúar!I13</f>
        <v>0</v>
      </c>
      <c r="C67" s="7">
        <f t="shared" si="12"/>
        <v>0</v>
      </c>
      <c r="E67" s="11">
        <f>Febrúar!H13</f>
        <v>0</v>
      </c>
      <c r="F67" s="11">
        <f>Febrúar!I13</f>
        <v>0</v>
      </c>
      <c r="G67" s="7">
        <f t="shared" si="13"/>
        <v>0</v>
      </c>
      <c r="I67" s="11">
        <f>Mars!H13</f>
        <v>0</v>
      </c>
      <c r="J67" s="11">
        <f>Mars!I13</f>
        <v>0</v>
      </c>
      <c r="K67" s="7">
        <f t="shared" si="14"/>
        <v>0</v>
      </c>
      <c r="M67" s="11">
        <f>Apríl!H13</f>
        <v>0</v>
      </c>
      <c r="N67" s="11">
        <f>Apríl!I13</f>
        <v>0</v>
      </c>
      <c r="O67" s="7">
        <f t="shared" si="15"/>
        <v>0</v>
      </c>
      <c r="Q67" s="11">
        <f>Maí!H13</f>
        <v>0</v>
      </c>
      <c r="R67" s="11">
        <f>Maí!I13</f>
        <v>0</v>
      </c>
      <c r="S67" s="7">
        <f t="shared" si="16"/>
        <v>0</v>
      </c>
      <c r="U67" s="11">
        <f>Júní!H13</f>
        <v>0</v>
      </c>
      <c r="V67" s="11">
        <f>Júní!I13</f>
        <v>0</v>
      </c>
      <c r="W67" s="7">
        <f t="shared" si="17"/>
        <v>0</v>
      </c>
      <c r="Y67" s="11">
        <f>Júlí!H13</f>
        <v>0</v>
      </c>
      <c r="Z67" s="11">
        <f>Júlí!I13</f>
        <v>0</v>
      </c>
      <c r="AA67" s="7">
        <f t="shared" si="18"/>
        <v>0</v>
      </c>
      <c r="AC67" s="11">
        <f>Ágúst!H13</f>
        <v>0</v>
      </c>
      <c r="AD67" s="11">
        <f>Ágúst!I13</f>
        <v>0</v>
      </c>
      <c r="AE67" s="7">
        <f t="shared" si="19"/>
        <v>0</v>
      </c>
      <c r="AG67" s="11">
        <f>September!H13</f>
        <v>0</v>
      </c>
      <c r="AH67" s="11">
        <f>September!I13</f>
        <v>0</v>
      </c>
      <c r="AI67" s="7">
        <f t="shared" si="20"/>
        <v>0</v>
      </c>
      <c r="AK67" s="11">
        <f>Október!H13</f>
        <v>0</v>
      </c>
      <c r="AL67" s="11">
        <f>Október!I13</f>
        <v>0</v>
      </c>
      <c r="AM67" s="7">
        <f t="shared" si="21"/>
        <v>0</v>
      </c>
      <c r="AO67" s="11">
        <f>Nóvember!H13</f>
        <v>0</v>
      </c>
      <c r="AP67" s="11">
        <f>Nóvember!I13</f>
        <v>0</v>
      </c>
      <c r="AQ67" s="7">
        <f t="shared" si="22"/>
        <v>0</v>
      </c>
      <c r="AS67" s="11">
        <f>Desember!H13</f>
        <v>0</v>
      </c>
      <c r="AT67" s="11">
        <f>Desember!I13</f>
        <v>0</v>
      </c>
      <c r="AU67" s="7">
        <f t="shared" si="23"/>
        <v>0</v>
      </c>
    </row>
    <row r="68" spans="1:47" x14ac:dyDescent="0.3">
      <c r="A68" s="11">
        <f>Janúar!H14</f>
        <v>0</v>
      </c>
      <c r="B68" s="11">
        <f>Janúar!I14</f>
        <v>0</v>
      </c>
      <c r="C68" s="7">
        <f t="shared" si="12"/>
        <v>0</v>
      </c>
      <c r="E68" s="11">
        <f>Febrúar!H14</f>
        <v>0</v>
      </c>
      <c r="F68" s="11">
        <f>Febrúar!I14</f>
        <v>0</v>
      </c>
      <c r="G68" s="7">
        <f t="shared" si="13"/>
        <v>0</v>
      </c>
      <c r="I68" s="11">
        <f>Mars!H14</f>
        <v>0</v>
      </c>
      <c r="J68" s="11">
        <f>Mars!I14</f>
        <v>0</v>
      </c>
      <c r="K68" s="7">
        <f t="shared" si="14"/>
        <v>0</v>
      </c>
      <c r="M68" s="11">
        <f>Apríl!H14</f>
        <v>0</v>
      </c>
      <c r="N68" s="11">
        <f>Apríl!I14</f>
        <v>0</v>
      </c>
      <c r="O68" s="7">
        <f t="shared" si="15"/>
        <v>0</v>
      </c>
      <c r="Q68" s="11">
        <f>Maí!H14</f>
        <v>0</v>
      </c>
      <c r="R68" s="11">
        <f>Maí!I14</f>
        <v>0</v>
      </c>
      <c r="S68" s="7">
        <f t="shared" si="16"/>
        <v>0</v>
      </c>
      <c r="U68" s="11">
        <f>Júní!H14</f>
        <v>0</v>
      </c>
      <c r="V68" s="11">
        <f>Júní!I14</f>
        <v>0</v>
      </c>
      <c r="W68" s="7">
        <f t="shared" si="17"/>
        <v>0</v>
      </c>
      <c r="Y68" s="11">
        <f>Júlí!H14</f>
        <v>0</v>
      </c>
      <c r="Z68" s="11">
        <f>Júlí!I14</f>
        <v>0</v>
      </c>
      <c r="AA68" s="7">
        <f t="shared" si="18"/>
        <v>0</v>
      </c>
      <c r="AC68" s="11">
        <f>Ágúst!H14</f>
        <v>0</v>
      </c>
      <c r="AD68" s="11">
        <f>Ágúst!I14</f>
        <v>0</v>
      </c>
      <c r="AE68" s="7">
        <f t="shared" si="19"/>
        <v>0</v>
      </c>
      <c r="AG68" s="11">
        <f>September!H14</f>
        <v>0</v>
      </c>
      <c r="AH68" s="11">
        <f>September!I14</f>
        <v>0</v>
      </c>
      <c r="AI68" s="7">
        <f t="shared" si="20"/>
        <v>0</v>
      </c>
      <c r="AK68" s="11">
        <f>Október!H14</f>
        <v>0</v>
      </c>
      <c r="AL68" s="11">
        <f>Október!I14</f>
        <v>0</v>
      </c>
      <c r="AM68" s="7">
        <f t="shared" si="21"/>
        <v>0</v>
      </c>
      <c r="AO68" s="11">
        <f>Nóvember!H14</f>
        <v>0</v>
      </c>
      <c r="AP68" s="11">
        <f>Nóvember!I14</f>
        <v>0</v>
      </c>
      <c r="AQ68" s="7">
        <f t="shared" si="22"/>
        <v>0</v>
      </c>
      <c r="AS68" s="11">
        <f>Desember!H14</f>
        <v>0</v>
      </c>
      <c r="AT68" s="11">
        <f>Desember!I14</f>
        <v>0</v>
      </c>
      <c r="AU68" s="7">
        <f t="shared" si="23"/>
        <v>0</v>
      </c>
    </row>
    <row r="69" spans="1:47" x14ac:dyDescent="0.3">
      <c r="A69" s="11">
        <f>Janúar!H15</f>
        <v>0</v>
      </c>
      <c r="B69" s="11">
        <f>Janúar!I15</f>
        <v>0</v>
      </c>
      <c r="C69" s="7">
        <f t="shared" si="12"/>
        <v>0</v>
      </c>
      <c r="E69" s="11">
        <f>Febrúar!H15</f>
        <v>0</v>
      </c>
      <c r="F69" s="11">
        <f>Febrúar!I15</f>
        <v>0</v>
      </c>
      <c r="G69" s="7">
        <f t="shared" si="13"/>
        <v>0</v>
      </c>
      <c r="I69" s="11">
        <f>Mars!H15</f>
        <v>0</v>
      </c>
      <c r="J69" s="11">
        <f>Mars!I15</f>
        <v>0</v>
      </c>
      <c r="K69" s="7">
        <f t="shared" si="14"/>
        <v>0</v>
      </c>
      <c r="M69" s="11">
        <f>Apríl!H15</f>
        <v>0</v>
      </c>
      <c r="N69" s="11">
        <f>Apríl!I15</f>
        <v>0</v>
      </c>
      <c r="O69" s="7">
        <f t="shared" si="15"/>
        <v>0</v>
      </c>
      <c r="Q69" s="11">
        <f>Maí!H15</f>
        <v>0</v>
      </c>
      <c r="R69" s="11">
        <f>Maí!I15</f>
        <v>0</v>
      </c>
      <c r="S69" s="7">
        <f t="shared" si="16"/>
        <v>0</v>
      </c>
      <c r="U69" s="11">
        <f>Júní!H15</f>
        <v>0</v>
      </c>
      <c r="V69" s="11">
        <f>Júní!I15</f>
        <v>0</v>
      </c>
      <c r="W69" s="7">
        <f t="shared" si="17"/>
        <v>0</v>
      </c>
      <c r="Y69" s="11">
        <f>Júlí!H15</f>
        <v>0</v>
      </c>
      <c r="Z69" s="11">
        <f>Júlí!I15</f>
        <v>0</v>
      </c>
      <c r="AA69" s="7">
        <f t="shared" si="18"/>
        <v>0</v>
      </c>
      <c r="AC69" s="11">
        <f>Ágúst!H15</f>
        <v>0</v>
      </c>
      <c r="AD69" s="11">
        <f>Ágúst!I15</f>
        <v>0</v>
      </c>
      <c r="AE69" s="7">
        <f t="shared" si="19"/>
        <v>0</v>
      </c>
      <c r="AG69" s="11">
        <f>September!H15</f>
        <v>0</v>
      </c>
      <c r="AH69" s="11">
        <f>September!I15</f>
        <v>0</v>
      </c>
      <c r="AI69" s="7">
        <f t="shared" si="20"/>
        <v>0</v>
      </c>
      <c r="AK69" s="11">
        <f>Október!H15</f>
        <v>0</v>
      </c>
      <c r="AL69" s="11">
        <f>Október!I15</f>
        <v>0</v>
      </c>
      <c r="AM69" s="7">
        <f t="shared" si="21"/>
        <v>0</v>
      </c>
      <c r="AO69" s="11">
        <f>Nóvember!H15</f>
        <v>0</v>
      </c>
      <c r="AP69" s="11">
        <f>Nóvember!I15</f>
        <v>0</v>
      </c>
      <c r="AQ69" s="7">
        <f t="shared" si="22"/>
        <v>0</v>
      </c>
      <c r="AS69" s="11">
        <f>Desember!H15</f>
        <v>0</v>
      </c>
      <c r="AT69" s="11">
        <f>Desember!I15</f>
        <v>0</v>
      </c>
      <c r="AU69" s="7">
        <f t="shared" si="23"/>
        <v>0</v>
      </c>
    </row>
    <row r="70" spans="1:47" x14ac:dyDescent="0.3">
      <c r="A70" s="11">
        <f>Janúar!H16</f>
        <v>0</v>
      </c>
      <c r="B70" s="11">
        <f>Janúar!I16</f>
        <v>0</v>
      </c>
      <c r="C70" s="7">
        <f t="shared" si="12"/>
        <v>0</v>
      </c>
      <c r="E70" s="11">
        <f>Febrúar!H16</f>
        <v>0</v>
      </c>
      <c r="F70" s="11">
        <f>Febrúar!I16</f>
        <v>0</v>
      </c>
      <c r="G70" s="7">
        <f t="shared" si="13"/>
        <v>0</v>
      </c>
      <c r="I70" s="11">
        <f>Mars!H16</f>
        <v>0</v>
      </c>
      <c r="J70" s="11">
        <f>Mars!I16</f>
        <v>0</v>
      </c>
      <c r="K70" s="7">
        <f t="shared" si="14"/>
        <v>0</v>
      </c>
      <c r="M70" s="11">
        <f>Apríl!H16</f>
        <v>0</v>
      </c>
      <c r="N70" s="11">
        <f>Apríl!I16</f>
        <v>0</v>
      </c>
      <c r="O70" s="7">
        <f t="shared" si="15"/>
        <v>0</v>
      </c>
      <c r="Q70" s="11">
        <f>Maí!H16</f>
        <v>0</v>
      </c>
      <c r="R70" s="11">
        <f>Maí!I16</f>
        <v>0</v>
      </c>
      <c r="S70" s="7">
        <f t="shared" si="16"/>
        <v>0</v>
      </c>
      <c r="U70" s="11">
        <f>Júní!H16</f>
        <v>0</v>
      </c>
      <c r="V70" s="11">
        <f>Júní!I16</f>
        <v>0</v>
      </c>
      <c r="W70" s="7">
        <f t="shared" si="17"/>
        <v>0</v>
      </c>
      <c r="Y70" s="11">
        <f>Júlí!H16</f>
        <v>0</v>
      </c>
      <c r="Z70" s="11">
        <f>Júlí!I16</f>
        <v>0</v>
      </c>
      <c r="AA70" s="7">
        <f t="shared" si="18"/>
        <v>0</v>
      </c>
      <c r="AC70" s="11">
        <f>Ágúst!H16</f>
        <v>0</v>
      </c>
      <c r="AD70" s="11">
        <f>Ágúst!I16</f>
        <v>0</v>
      </c>
      <c r="AE70" s="7">
        <f t="shared" si="19"/>
        <v>0</v>
      </c>
      <c r="AG70" s="11">
        <f>September!H16</f>
        <v>0</v>
      </c>
      <c r="AH70" s="11">
        <f>September!I16</f>
        <v>0</v>
      </c>
      <c r="AI70" s="7">
        <f t="shared" si="20"/>
        <v>0</v>
      </c>
      <c r="AK70" s="11">
        <f>Október!H16</f>
        <v>0</v>
      </c>
      <c r="AL70" s="11">
        <f>Október!I16</f>
        <v>0</v>
      </c>
      <c r="AM70" s="7">
        <f t="shared" si="21"/>
        <v>0</v>
      </c>
      <c r="AO70" s="11">
        <f>Nóvember!H16</f>
        <v>0</v>
      </c>
      <c r="AP70" s="11">
        <f>Nóvember!I16</f>
        <v>0</v>
      </c>
      <c r="AQ70" s="7">
        <f t="shared" si="22"/>
        <v>0</v>
      </c>
      <c r="AS70" s="11">
        <f>Desember!H16</f>
        <v>0</v>
      </c>
      <c r="AT70" s="11">
        <f>Desember!I16</f>
        <v>0</v>
      </c>
      <c r="AU70" s="7">
        <f t="shared" si="23"/>
        <v>0</v>
      </c>
    </row>
    <row r="71" spans="1:47" x14ac:dyDescent="0.3">
      <c r="A71" s="11">
        <f>Janúar!H17</f>
        <v>0</v>
      </c>
      <c r="B71" s="11">
        <f>Janúar!I17</f>
        <v>0</v>
      </c>
      <c r="C71" s="7">
        <f t="shared" si="12"/>
        <v>0</v>
      </c>
      <c r="E71" s="11">
        <f>Febrúar!H17</f>
        <v>0</v>
      </c>
      <c r="F71" s="11">
        <f>Febrúar!I17</f>
        <v>0</v>
      </c>
      <c r="G71" s="7">
        <f t="shared" si="13"/>
        <v>0</v>
      </c>
      <c r="I71" s="11">
        <f>Mars!H17</f>
        <v>0</v>
      </c>
      <c r="J71" s="11">
        <f>Mars!I17</f>
        <v>0</v>
      </c>
      <c r="K71" s="7">
        <f t="shared" si="14"/>
        <v>0</v>
      </c>
      <c r="M71" s="11">
        <f>Apríl!H17</f>
        <v>0</v>
      </c>
      <c r="N71" s="11">
        <f>Apríl!I17</f>
        <v>0</v>
      </c>
      <c r="O71" s="7">
        <f t="shared" si="15"/>
        <v>0</v>
      </c>
      <c r="Q71" s="11">
        <f>Maí!H17</f>
        <v>0</v>
      </c>
      <c r="R71" s="11">
        <f>Maí!I17</f>
        <v>0</v>
      </c>
      <c r="S71" s="7">
        <f t="shared" si="16"/>
        <v>0</v>
      </c>
      <c r="U71" s="11">
        <f>Júní!H17</f>
        <v>0</v>
      </c>
      <c r="V71" s="11">
        <f>Júní!I17</f>
        <v>0</v>
      </c>
      <c r="W71" s="7">
        <f t="shared" si="17"/>
        <v>0</v>
      </c>
      <c r="Y71" s="11">
        <f>Júlí!H17</f>
        <v>0</v>
      </c>
      <c r="Z71" s="11">
        <f>Júlí!I17</f>
        <v>0</v>
      </c>
      <c r="AA71" s="7">
        <f t="shared" si="18"/>
        <v>0</v>
      </c>
      <c r="AC71" s="11">
        <f>Ágúst!H17</f>
        <v>0</v>
      </c>
      <c r="AD71" s="11">
        <f>Ágúst!I17</f>
        <v>0</v>
      </c>
      <c r="AE71" s="7">
        <f t="shared" si="19"/>
        <v>0</v>
      </c>
      <c r="AG71" s="11">
        <f>September!H17</f>
        <v>0</v>
      </c>
      <c r="AH71" s="11">
        <f>September!I17</f>
        <v>0</v>
      </c>
      <c r="AI71" s="7">
        <f t="shared" si="20"/>
        <v>0</v>
      </c>
      <c r="AK71" s="11">
        <f>Október!H17</f>
        <v>0</v>
      </c>
      <c r="AL71" s="11">
        <f>Október!I17</f>
        <v>0</v>
      </c>
      <c r="AM71" s="7">
        <f t="shared" si="21"/>
        <v>0</v>
      </c>
      <c r="AO71" s="11">
        <f>Nóvember!H17</f>
        <v>0</v>
      </c>
      <c r="AP71" s="11">
        <f>Nóvember!I17</f>
        <v>0</v>
      </c>
      <c r="AQ71" s="7">
        <f t="shared" si="22"/>
        <v>0</v>
      </c>
      <c r="AS71" s="11">
        <f>Desember!H17</f>
        <v>0</v>
      </c>
      <c r="AT71" s="11">
        <f>Desember!I17</f>
        <v>0</v>
      </c>
      <c r="AU71" s="7">
        <f t="shared" si="23"/>
        <v>0</v>
      </c>
    </row>
    <row r="72" spans="1:47" x14ac:dyDescent="0.3">
      <c r="A72" s="11">
        <f>Janúar!H18</f>
        <v>0</v>
      </c>
      <c r="B72" s="11">
        <f>Janúar!I18</f>
        <v>0</v>
      </c>
      <c r="C72" s="7">
        <f t="shared" si="12"/>
        <v>0</v>
      </c>
      <c r="E72" s="11">
        <f>Febrúar!H18</f>
        <v>0</v>
      </c>
      <c r="F72" s="11">
        <f>Febrúar!I18</f>
        <v>0</v>
      </c>
      <c r="G72" s="7">
        <f t="shared" si="13"/>
        <v>0</v>
      </c>
      <c r="I72" s="11">
        <f>Mars!H18</f>
        <v>0</v>
      </c>
      <c r="J72" s="11">
        <f>Mars!I18</f>
        <v>0</v>
      </c>
      <c r="K72" s="7">
        <f t="shared" si="14"/>
        <v>0</v>
      </c>
      <c r="M72" s="11">
        <f>Apríl!H18</f>
        <v>0</v>
      </c>
      <c r="N72" s="11">
        <f>Apríl!I18</f>
        <v>0</v>
      </c>
      <c r="O72" s="7">
        <f t="shared" si="15"/>
        <v>0</v>
      </c>
      <c r="Q72" s="11">
        <f>Maí!H18</f>
        <v>0</v>
      </c>
      <c r="R72" s="11">
        <f>Maí!I18</f>
        <v>0</v>
      </c>
      <c r="S72" s="7">
        <f t="shared" si="16"/>
        <v>0</v>
      </c>
      <c r="U72" s="11">
        <f>Júní!H18</f>
        <v>0</v>
      </c>
      <c r="V72" s="11">
        <f>Júní!I18</f>
        <v>0</v>
      </c>
      <c r="W72" s="7">
        <f t="shared" si="17"/>
        <v>0</v>
      </c>
      <c r="Y72" s="11">
        <f>Júlí!H18</f>
        <v>0</v>
      </c>
      <c r="Z72" s="11">
        <f>Júlí!I18</f>
        <v>0</v>
      </c>
      <c r="AA72" s="7">
        <f t="shared" si="18"/>
        <v>0</v>
      </c>
      <c r="AC72" s="11">
        <f>Ágúst!H18</f>
        <v>0</v>
      </c>
      <c r="AD72" s="11">
        <f>Ágúst!I18</f>
        <v>0</v>
      </c>
      <c r="AE72" s="7">
        <f t="shared" si="19"/>
        <v>0</v>
      </c>
      <c r="AG72" s="11">
        <f>September!H18</f>
        <v>0</v>
      </c>
      <c r="AH72" s="11">
        <f>September!I18</f>
        <v>0</v>
      </c>
      <c r="AI72" s="7">
        <f t="shared" si="20"/>
        <v>0</v>
      </c>
      <c r="AK72" s="11">
        <f>Október!H18</f>
        <v>0</v>
      </c>
      <c r="AL72" s="11">
        <f>Október!I18</f>
        <v>0</v>
      </c>
      <c r="AM72" s="7">
        <f t="shared" si="21"/>
        <v>0</v>
      </c>
      <c r="AO72" s="11">
        <f>Nóvember!H18</f>
        <v>0</v>
      </c>
      <c r="AP72" s="11">
        <f>Nóvember!I18</f>
        <v>0</v>
      </c>
      <c r="AQ72" s="7">
        <f t="shared" si="22"/>
        <v>0</v>
      </c>
      <c r="AS72" s="11">
        <f>Desember!H18</f>
        <v>0</v>
      </c>
      <c r="AT72" s="11">
        <f>Desember!I18</f>
        <v>0</v>
      </c>
      <c r="AU72" s="7">
        <f t="shared" si="23"/>
        <v>0</v>
      </c>
    </row>
    <row r="73" spans="1:47" x14ac:dyDescent="0.3">
      <c r="A73" s="11">
        <f>Janúar!H19</f>
        <v>0</v>
      </c>
      <c r="B73" s="11">
        <f>Janúar!I19</f>
        <v>0</v>
      </c>
      <c r="C73" s="7">
        <f t="shared" si="12"/>
        <v>0</v>
      </c>
      <c r="E73" s="11">
        <f>Febrúar!H19</f>
        <v>0</v>
      </c>
      <c r="F73" s="11">
        <f>Febrúar!I19</f>
        <v>0</v>
      </c>
      <c r="G73" s="7">
        <f t="shared" si="13"/>
        <v>0</v>
      </c>
      <c r="I73" s="11">
        <f>Mars!H19</f>
        <v>0</v>
      </c>
      <c r="J73" s="11">
        <f>Mars!I19</f>
        <v>0</v>
      </c>
      <c r="K73" s="7">
        <f t="shared" si="14"/>
        <v>0</v>
      </c>
      <c r="M73" s="11">
        <f>Apríl!H19</f>
        <v>0</v>
      </c>
      <c r="N73" s="11">
        <f>Apríl!I19</f>
        <v>0</v>
      </c>
      <c r="O73" s="7">
        <f t="shared" si="15"/>
        <v>0</v>
      </c>
      <c r="Q73" s="11">
        <f>Maí!H19</f>
        <v>0</v>
      </c>
      <c r="R73" s="11">
        <f>Maí!I19</f>
        <v>0</v>
      </c>
      <c r="S73" s="7">
        <f t="shared" si="16"/>
        <v>0</v>
      </c>
      <c r="U73" s="11">
        <f>Júní!H19</f>
        <v>0</v>
      </c>
      <c r="V73" s="11">
        <f>Júní!I19</f>
        <v>0</v>
      </c>
      <c r="W73" s="7">
        <f t="shared" si="17"/>
        <v>0</v>
      </c>
      <c r="Y73" s="11">
        <f>Júlí!H19</f>
        <v>0</v>
      </c>
      <c r="Z73" s="11">
        <f>Júlí!I19</f>
        <v>0</v>
      </c>
      <c r="AA73" s="7">
        <f t="shared" si="18"/>
        <v>0</v>
      </c>
      <c r="AC73" s="11">
        <f>Ágúst!H19</f>
        <v>0</v>
      </c>
      <c r="AD73" s="11">
        <f>Ágúst!I19</f>
        <v>0</v>
      </c>
      <c r="AE73" s="7">
        <f t="shared" si="19"/>
        <v>0</v>
      </c>
      <c r="AG73" s="11">
        <f>September!H19</f>
        <v>0</v>
      </c>
      <c r="AH73" s="11">
        <f>September!I19</f>
        <v>0</v>
      </c>
      <c r="AI73" s="7">
        <f t="shared" si="20"/>
        <v>0</v>
      </c>
      <c r="AK73" s="11">
        <f>Október!H19</f>
        <v>0</v>
      </c>
      <c r="AL73" s="11">
        <f>Október!I19</f>
        <v>0</v>
      </c>
      <c r="AM73" s="7">
        <f t="shared" si="21"/>
        <v>0</v>
      </c>
      <c r="AO73" s="11">
        <f>Nóvember!H19</f>
        <v>0</v>
      </c>
      <c r="AP73" s="11">
        <f>Nóvember!I19</f>
        <v>0</v>
      </c>
      <c r="AQ73" s="7">
        <f t="shared" si="22"/>
        <v>0</v>
      </c>
      <c r="AS73" s="11">
        <f>Desember!H19</f>
        <v>0</v>
      </c>
      <c r="AT73" s="11">
        <f>Desember!I19</f>
        <v>0</v>
      </c>
      <c r="AU73" s="7">
        <f t="shared" si="23"/>
        <v>0</v>
      </c>
    </row>
    <row r="74" spans="1:47" x14ac:dyDescent="0.3">
      <c r="A74" s="11">
        <f>Janúar!H20</f>
        <v>0</v>
      </c>
      <c r="B74" s="11">
        <f>Janúar!I20</f>
        <v>0</v>
      </c>
      <c r="C74" s="7">
        <f t="shared" si="12"/>
        <v>0</v>
      </c>
      <c r="E74" s="11">
        <f>Febrúar!H20</f>
        <v>0</v>
      </c>
      <c r="F74" s="11">
        <f>Febrúar!I20</f>
        <v>0</v>
      </c>
      <c r="G74" s="7">
        <f t="shared" si="13"/>
        <v>0</v>
      </c>
      <c r="I74" s="11">
        <f>Mars!H20</f>
        <v>0</v>
      </c>
      <c r="J74" s="11">
        <f>Mars!I20</f>
        <v>0</v>
      </c>
      <c r="K74" s="7">
        <f t="shared" si="14"/>
        <v>0</v>
      </c>
      <c r="M74" s="11">
        <f>Apríl!H20</f>
        <v>0</v>
      </c>
      <c r="N74" s="11">
        <f>Apríl!I20</f>
        <v>0</v>
      </c>
      <c r="O74" s="7">
        <f t="shared" si="15"/>
        <v>0</v>
      </c>
      <c r="Q74" s="11">
        <f>Maí!H20</f>
        <v>0</v>
      </c>
      <c r="R74" s="11">
        <f>Maí!I20</f>
        <v>0</v>
      </c>
      <c r="S74" s="7">
        <f t="shared" si="16"/>
        <v>0</v>
      </c>
      <c r="U74" s="11">
        <f>Júní!H20</f>
        <v>0</v>
      </c>
      <c r="V74" s="11">
        <f>Júní!I20</f>
        <v>0</v>
      </c>
      <c r="W74" s="7">
        <f t="shared" si="17"/>
        <v>0</v>
      </c>
      <c r="Y74" s="11">
        <f>Júlí!H20</f>
        <v>0</v>
      </c>
      <c r="Z74" s="11">
        <f>Júlí!I20</f>
        <v>0</v>
      </c>
      <c r="AA74" s="7">
        <f t="shared" si="18"/>
        <v>0</v>
      </c>
      <c r="AC74" s="11">
        <f>Ágúst!H20</f>
        <v>0</v>
      </c>
      <c r="AD74" s="11">
        <f>Ágúst!I20</f>
        <v>0</v>
      </c>
      <c r="AE74" s="7">
        <f t="shared" si="19"/>
        <v>0</v>
      </c>
      <c r="AG74" s="11">
        <f>September!H20</f>
        <v>0</v>
      </c>
      <c r="AH74" s="11">
        <f>September!I20</f>
        <v>0</v>
      </c>
      <c r="AI74" s="7">
        <f t="shared" si="20"/>
        <v>0</v>
      </c>
      <c r="AK74" s="11">
        <f>Október!H20</f>
        <v>0</v>
      </c>
      <c r="AL74" s="11">
        <f>Október!I20</f>
        <v>0</v>
      </c>
      <c r="AM74" s="7">
        <f t="shared" si="21"/>
        <v>0</v>
      </c>
      <c r="AO74" s="11">
        <f>Nóvember!H20</f>
        <v>0</v>
      </c>
      <c r="AP74" s="11">
        <f>Nóvember!I20</f>
        <v>0</v>
      </c>
      <c r="AQ74" s="7">
        <f t="shared" si="22"/>
        <v>0</v>
      </c>
      <c r="AS74" s="11">
        <f>Desember!H20</f>
        <v>0</v>
      </c>
      <c r="AT74" s="11">
        <f>Desember!I20</f>
        <v>0</v>
      </c>
      <c r="AU74" s="7">
        <f t="shared" si="23"/>
        <v>0</v>
      </c>
    </row>
    <row r="75" spans="1:47" x14ac:dyDescent="0.3">
      <c r="A75" s="11">
        <f>Janúar!H21</f>
        <v>0</v>
      </c>
      <c r="B75" s="11">
        <f>Janúar!I21</f>
        <v>0</v>
      </c>
      <c r="C75" s="7">
        <f t="shared" si="12"/>
        <v>0</v>
      </c>
      <c r="E75" s="11">
        <f>Febrúar!H21</f>
        <v>0</v>
      </c>
      <c r="F75" s="11">
        <f>Febrúar!I21</f>
        <v>0</v>
      </c>
      <c r="G75" s="7">
        <f t="shared" si="13"/>
        <v>0</v>
      </c>
      <c r="I75" s="11">
        <f>Mars!H21</f>
        <v>0</v>
      </c>
      <c r="J75" s="11">
        <f>Mars!I21</f>
        <v>0</v>
      </c>
      <c r="K75" s="7">
        <f t="shared" si="14"/>
        <v>0</v>
      </c>
      <c r="M75" s="11">
        <f>Apríl!H21</f>
        <v>0</v>
      </c>
      <c r="N75" s="11">
        <f>Apríl!I21</f>
        <v>0</v>
      </c>
      <c r="O75" s="7">
        <f t="shared" si="15"/>
        <v>0</v>
      </c>
      <c r="Q75" s="11">
        <f>Maí!H21</f>
        <v>0</v>
      </c>
      <c r="R75" s="11">
        <f>Maí!I21</f>
        <v>0</v>
      </c>
      <c r="S75" s="7">
        <f t="shared" si="16"/>
        <v>0</v>
      </c>
      <c r="U75" s="11">
        <f>Júní!H21</f>
        <v>0</v>
      </c>
      <c r="V75" s="11">
        <f>Júní!I21</f>
        <v>0</v>
      </c>
      <c r="W75" s="7">
        <f t="shared" si="17"/>
        <v>0</v>
      </c>
      <c r="Y75" s="11">
        <f>Júlí!H21</f>
        <v>0</v>
      </c>
      <c r="Z75" s="11">
        <f>Júlí!I21</f>
        <v>0</v>
      </c>
      <c r="AA75" s="7">
        <f t="shared" si="18"/>
        <v>0</v>
      </c>
      <c r="AC75" s="11">
        <f>Ágúst!H21</f>
        <v>0</v>
      </c>
      <c r="AD75" s="11">
        <f>Ágúst!I21</f>
        <v>0</v>
      </c>
      <c r="AE75" s="7">
        <f t="shared" si="19"/>
        <v>0</v>
      </c>
      <c r="AG75" s="11">
        <f>September!H21</f>
        <v>0</v>
      </c>
      <c r="AH75" s="11">
        <f>September!I21</f>
        <v>0</v>
      </c>
      <c r="AI75" s="7">
        <f t="shared" si="20"/>
        <v>0</v>
      </c>
      <c r="AK75" s="11">
        <f>Október!H21</f>
        <v>0</v>
      </c>
      <c r="AL75" s="11">
        <f>Október!I21</f>
        <v>0</v>
      </c>
      <c r="AM75" s="7">
        <f t="shared" si="21"/>
        <v>0</v>
      </c>
      <c r="AO75" s="11">
        <f>Nóvember!H21</f>
        <v>0</v>
      </c>
      <c r="AP75" s="11">
        <f>Nóvember!I21</f>
        <v>0</v>
      </c>
      <c r="AQ75" s="7">
        <f t="shared" si="22"/>
        <v>0</v>
      </c>
      <c r="AS75" s="11">
        <f>Desember!H21</f>
        <v>0</v>
      </c>
      <c r="AT75" s="11">
        <f>Desember!I21</f>
        <v>0</v>
      </c>
      <c r="AU75" s="7">
        <f t="shared" si="23"/>
        <v>0</v>
      </c>
    </row>
    <row r="76" spans="1:47" x14ac:dyDescent="0.3">
      <c r="A76" s="11">
        <f>Janúar!H22</f>
        <v>0</v>
      </c>
      <c r="B76" s="11">
        <f>Janúar!I22</f>
        <v>0</v>
      </c>
      <c r="C76" s="7">
        <f t="shared" si="12"/>
        <v>0</v>
      </c>
      <c r="E76" s="11">
        <f>Febrúar!H22</f>
        <v>0</v>
      </c>
      <c r="F76" s="11">
        <f>Febrúar!I22</f>
        <v>0</v>
      </c>
      <c r="G76" s="7">
        <f t="shared" si="13"/>
        <v>0</v>
      </c>
      <c r="I76" s="11">
        <f>Mars!H22</f>
        <v>0</v>
      </c>
      <c r="J76" s="11">
        <f>Mars!I22</f>
        <v>0</v>
      </c>
      <c r="K76" s="7">
        <f t="shared" si="14"/>
        <v>0</v>
      </c>
      <c r="M76" s="11">
        <f>Apríl!H22</f>
        <v>0</v>
      </c>
      <c r="N76" s="11">
        <f>Apríl!I22</f>
        <v>0</v>
      </c>
      <c r="O76" s="7">
        <f t="shared" si="15"/>
        <v>0</v>
      </c>
      <c r="Q76" s="11">
        <f>Maí!H22</f>
        <v>0</v>
      </c>
      <c r="R76" s="11">
        <f>Maí!I22</f>
        <v>0</v>
      </c>
      <c r="S76" s="7">
        <f t="shared" si="16"/>
        <v>0</v>
      </c>
      <c r="U76" s="11">
        <f>Júní!H22</f>
        <v>0</v>
      </c>
      <c r="V76" s="11">
        <f>Júní!I22</f>
        <v>0</v>
      </c>
      <c r="W76" s="7">
        <f t="shared" si="17"/>
        <v>0</v>
      </c>
      <c r="Y76" s="11">
        <f>Júlí!H22</f>
        <v>0</v>
      </c>
      <c r="Z76" s="11">
        <f>Júlí!I22</f>
        <v>0</v>
      </c>
      <c r="AA76" s="7">
        <f t="shared" si="18"/>
        <v>0</v>
      </c>
      <c r="AC76" s="11">
        <f>Ágúst!H22</f>
        <v>0</v>
      </c>
      <c r="AD76" s="11">
        <f>Ágúst!I22</f>
        <v>0</v>
      </c>
      <c r="AE76" s="7">
        <f t="shared" si="19"/>
        <v>0</v>
      </c>
      <c r="AG76" s="11">
        <f>September!H22</f>
        <v>0</v>
      </c>
      <c r="AH76" s="11">
        <f>September!I22</f>
        <v>0</v>
      </c>
      <c r="AI76" s="7">
        <f t="shared" si="20"/>
        <v>0</v>
      </c>
      <c r="AK76" s="11">
        <f>Október!H22</f>
        <v>0</v>
      </c>
      <c r="AL76" s="11">
        <f>Október!I22</f>
        <v>0</v>
      </c>
      <c r="AM76" s="7">
        <f t="shared" si="21"/>
        <v>0</v>
      </c>
      <c r="AO76" s="11">
        <f>Nóvember!H22</f>
        <v>0</v>
      </c>
      <c r="AP76" s="11">
        <f>Nóvember!I22</f>
        <v>0</v>
      </c>
      <c r="AQ76" s="7">
        <f t="shared" si="22"/>
        <v>0</v>
      </c>
      <c r="AS76" s="11">
        <f>Desember!H22</f>
        <v>0</v>
      </c>
      <c r="AT76" s="11">
        <f>Desember!I22</f>
        <v>0</v>
      </c>
      <c r="AU76" s="7">
        <f t="shared" si="23"/>
        <v>0</v>
      </c>
    </row>
    <row r="77" spans="1:47" x14ac:dyDescent="0.3">
      <c r="A77" s="11">
        <f>Janúar!H23</f>
        <v>0</v>
      </c>
      <c r="B77" s="11">
        <f>Janúar!I23</f>
        <v>0</v>
      </c>
      <c r="C77" s="7">
        <f t="shared" si="12"/>
        <v>0</v>
      </c>
      <c r="E77" s="11">
        <f>Febrúar!H23</f>
        <v>0</v>
      </c>
      <c r="F77" s="11">
        <f>Febrúar!I23</f>
        <v>0</v>
      </c>
      <c r="G77" s="7">
        <f t="shared" si="13"/>
        <v>0</v>
      </c>
      <c r="I77" s="11">
        <f>Mars!H23</f>
        <v>0</v>
      </c>
      <c r="J77" s="11">
        <f>Mars!I23</f>
        <v>0</v>
      </c>
      <c r="K77" s="7">
        <f t="shared" si="14"/>
        <v>0</v>
      </c>
      <c r="M77" s="11">
        <f>Apríl!H23</f>
        <v>0</v>
      </c>
      <c r="N77" s="11">
        <f>Apríl!I23</f>
        <v>0</v>
      </c>
      <c r="O77" s="7">
        <f t="shared" si="15"/>
        <v>0</v>
      </c>
      <c r="Q77" s="11">
        <f>Maí!H23</f>
        <v>0</v>
      </c>
      <c r="R77" s="11">
        <f>Maí!I23</f>
        <v>0</v>
      </c>
      <c r="S77" s="7">
        <f t="shared" si="16"/>
        <v>0</v>
      </c>
      <c r="U77" s="11">
        <f>Júní!H23</f>
        <v>0</v>
      </c>
      <c r="V77" s="11">
        <f>Júní!I23</f>
        <v>0</v>
      </c>
      <c r="W77" s="7">
        <f t="shared" si="17"/>
        <v>0</v>
      </c>
      <c r="Y77" s="11">
        <f>Júlí!H23</f>
        <v>0</v>
      </c>
      <c r="Z77" s="11">
        <f>Júlí!I23</f>
        <v>0</v>
      </c>
      <c r="AA77" s="7">
        <f t="shared" si="18"/>
        <v>0</v>
      </c>
      <c r="AC77" s="11">
        <f>Ágúst!H23</f>
        <v>0</v>
      </c>
      <c r="AD77" s="11">
        <f>Ágúst!I23</f>
        <v>0</v>
      </c>
      <c r="AE77" s="7">
        <f t="shared" si="19"/>
        <v>0</v>
      </c>
      <c r="AG77" s="11">
        <f>September!H23</f>
        <v>0</v>
      </c>
      <c r="AH77" s="11">
        <f>September!I23</f>
        <v>0</v>
      </c>
      <c r="AI77" s="7">
        <f t="shared" si="20"/>
        <v>0</v>
      </c>
      <c r="AK77" s="11">
        <f>Október!H23</f>
        <v>0</v>
      </c>
      <c r="AL77" s="11">
        <f>Október!I23</f>
        <v>0</v>
      </c>
      <c r="AM77" s="7">
        <f t="shared" si="21"/>
        <v>0</v>
      </c>
      <c r="AO77" s="11">
        <f>Nóvember!H23</f>
        <v>0</v>
      </c>
      <c r="AP77" s="11">
        <f>Nóvember!I23</f>
        <v>0</v>
      </c>
      <c r="AQ77" s="7">
        <f t="shared" si="22"/>
        <v>0</v>
      </c>
      <c r="AS77" s="11">
        <f>Desember!H23</f>
        <v>0</v>
      </c>
      <c r="AT77" s="11">
        <f>Desember!I23</f>
        <v>0</v>
      </c>
      <c r="AU77" s="7">
        <f t="shared" si="23"/>
        <v>0</v>
      </c>
    </row>
    <row r="78" spans="1:47" x14ac:dyDescent="0.3">
      <c r="A78" s="11">
        <f>Janúar!H24</f>
        <v>0</v>
      </c>
      <c r="B78" s="11">
        <f>Janúar!I24</f>
        <v>0</v>
      </c>
      <c r="C78" s="7">
        <f t="shared" si="12"/>
        <v>0</v>
      </c>
      <c r="E78" s="11">
        <f>Febrúar!H24</f>
        <v>0</v>
      </c>
      <c r="F78" s="11">
        <f>Febrúar!I24</f>
        <v>0</v>
      </c>
      <c r="G78" s="7">
        <f t="shared" si="13"/>
        <v>0</v>
      </c>
      <c r="I78" s="11">
        <f>Mars!H24</f>
        <v>0</v>
      </c>
      <c r="J78" s="11">
        <f>Mars!I24</f>
        <v>0</v>
      </c>
      <c r="K78" s="7">
        <f t="shared" si="14"/>
        <v>0</v>
      </c>
      <c r="M78" s="11">
        <f>Apríl!H24</f>
        <v>0</v>
      </c>
      <c r="N78" s="11">
        <f>Apríl!I24</f>
        <v>0</v>
      </c>
      <c r="O78" s="7">
        <f t="shared" si="15"/>
        <v>0</v>
      </c>
      <c r="Q78" s="11">
        <f>Maí!H24</f>
        <v>0</v>
      </c>
      <c r="R78" s="11">
        <f>Maí!I24</f>
        <v>0</v>
      </c>
      <c r="S78" s="7">
        <f t="shared" si="16"/>
        <v>0</v>
      </c>
      <c r="U78" s="11">
        <f>Júní!H24</f>
        <v>0</v>
      </c>
      <c r="V78" s="11">
        <f>Júní!I24</f>
        <v>0</v>
      </c>
      <c r="W78" s="7">
        <f t="shared" si="17"/>
        <v>0</v>
      </c>
      <c r="Y78" s="11">
        <f>Júlí!H24</f>
        <v>0</v>
      </c>
      <c r="Z78" s="11">
        <f>Júlí!I24</f>
        <v>0</v>
      </c>
      <c r="AA78" s="7">
        <f t="shared" si="18"/>
        <v>0</v>
      </c>
      <c r="AC78" s="11">
        <f>Ágúst!H24</f>
        <v>0</v>
      </c>
      <c r="AD78" s="11">
        <f>Ágúst!I24</f>
        <v>0</v>
      </c>
      <c r="AE78" s="7">
        <f t="shared" si="19"/>
        <v>0</v>
      </c>
      <c r="AG78" s="11">
        <f>September!H24</f>
        <v>0</v>
      </c>
      <c r="AH78" s="11">
        <f>September!I24</f>
        <v>0</v>
      </c>
      <c r="AI78" s="7">
        <f t="shared" si="20"/>
        <v>0</v>
      </c>
      <c r="AK78" s="11">
        <f>Október!H24</f>
        <v>0</v>
      </c>
      <c r="AL78" s="11">
        <f>Október!I24</f>
        <v>0</v>
      </c>
      <c r="AM78" s="7">
        <f t="shared" si="21"/>
        <v>0</v>
      </c>
      <c r="AO78" s="11">
        <f>Nóvember!H24</f>
        <v>0</v>
      </c>
      <c r="AP78" s="11">
        <f>Nóvember!I24</f>
        <v>0</v>
      </c>
      <c r="AQ78" s="7">
        <f t="shared" si="22"/>
        <v>0</v>
      </c>
      <c r="AS78" s="11">
        <f>Desember!H24</f>
        <v>0</v>
      </c>
      <c r="AT78" s="11">
        <f>Desember!I24</f>
        <v>0</v>
      </c>
      <c r="AU78" s="7">
        <f t="shared" si="23"/>
        <v>0</v>
      </c>
    </row>
    <row r="79" spans="1:47" x14ac:dyDescent="0.3">
      <c r="A79" s="11">
        <f>Janúar!H25</f>
        <v>0</v>
      </c>
      <c r="B79" s="11">
        <f>Janúar!I25</f>
        <v>0</v>
      </c>
      <c r="C79" s="7">
        <f t="shared" si="12"/>
        <v>0</v>
      </c>
      <c r="E79" s="11">
        <f>Febrúar!H25</f>
        <v>0</v>
      </c>
      <c r="F79" s="11">
        <f>Febrúar!I25</f>
        <v>0</v>
      </c>
      <c r="G79" s="7">
        <f t="shared" si="13"/>
        <v>0</v>
      </c>
      <c r="I79" s="11">
        <f>Mars!H25</f>
        <v>0</v>
      </c>
      <c r="J79" s="11">
        <f>Mars!I25</f>
        <v>0</v>
      </c>
      <c r="K79" s="7">
        <f t="shared" si="14"/>
        <v>0</v>
      </c>
      <c r="M79" s="11">
        <f>Apríl!H25</f>
        <v>0</v>
      </c>
      <c r="N79" s="11">
        <f>Apríl!I25</f>
        <v>0</v>
      </c>
      <c r="O79" s="7">
        <f t="shared" si="15"/>
        <v>0</v>
      </c>
      <c r="Q79" s="11">
        <f>Maí!H25</f>
        <v>0</v>
      </c>
      <c r="R79" s="11">
        <f>Maí!I25</f>
        <v>0</v>
      </c>
      <c r="S79" s="7">
        <f t="shared" si="16"/>
        <v>0</v>
      </c>
      <c r="U79" s="11">
        <f>Júní!H25</f>
        <v>0</v>
      </c>
      <c r="V79" s="11">
        <f>Júní!I25</f>
        <v>0</v>
      </c>
      <c r="W79" s="7">
        <f t="shared" si="17"/>
        <v>0</v>
      </c>
      <c r="Y79" s="11">
        <f>Júlí!H25</f>
        <v>0</v>
      </c>
      <c r="Z79" s="11">
        <f>Júlí!I25</f>
        <v>0</v>
      </c>
      <c r="AA79" s="7">
        <f t="shared" si="18"/>
        <v>0</v>
      </c>
      <c r="AC79" s="11">
        <f>Ágúst!H25</f>
        <v>0</v>
      </c>
      <c r="AD79" s="11">
        <f>Ágúst!I25</f>
        <v>0</v>
      </c>
      <c r="AE79" s="7">
        <f t="shared" si="19"/>
        <v>0</v>
      </c>
      <c r="AG79" s="11">
        <f>September!H25</f>
        <v>0</v>
      </c>
      <c r="AH79" s="11">
        <f>September!I25</f>
        <v>0</v>
      </c>
      <c r="AI79" s="7">
        <f t="shared" si="20"/>
        <v>0</v>
      </c>
      <c r="AK79" s="11">
        <f>Október!H25</f>
        <v>0</v>
      </c>
      <c r="AL79" s="11">
        <f>Október!I25</f>
        <v>0</v>
      </c>
      <c r="AM79" s="7">
        <f t="shared" si="21"/>
        <v>0</v>
      </c>
      <c r="AO79" s="11">
        <f>Nóvember!H25</f>
        <v>0</v>
      </c>
      <c r="AP79" s="11">
        <f>Nóvember!I25</f>
        <v>0</v>
      </c>
      <c r="AQ79" s="7">
        <f t="shared" si="22"/>
        <v>0</v>
      </c>
      <c r="AS79" s="11">
        <f>Desember!H25</f>
        <v>0</v>
      </c>
      <c r="AT79" s="11">
        <f>Desember!I25</f>
        <v>0</v>
      </c>
      <c r="AU79" s="7">
        <f t="shared" si="23"/>
        <v>0</v>
      </c>
    </row>
    <row r="80" spans="1:47" x14ac:dyDescent="0.3">
      <c r="A80" s="11">
        <f>Janúar!H26</f>
        <v>0</v>
      </c>
      <c r="B80" s="11">
        <f>Janúar!I26</f>
        <v>0</v>
      </c>
      <c r="C80" s="7">
        <f t="shared" si="12"/>
        <v>0</v>
      </c>
      <c r="E80" s="11">
        <f>Febrúar!H26</f>
        <v>0</v>
      </c>
      <c r="F80" s="11">
        <f>Febrúar!I26</f>
        <v>0</v>
      </c>
      <c r="G80" s="7">
        <f t="shared" si="13"/>
        <v>0</v>
      </c>
      <c r="I80" s="11">
        <f>Mars!H26</f>
        <v>0</v>
      </c>
      <c r="J80" s="11">
        <f>Mars!I26</f>
        <v>0</v>
      </c>
      <c r="K80" s="7">
        <f t="shared" si="14"/>
        <v>0</v>
      </c>
      <c r="M80" s="11">
        <f>Apríl!H26</f>
        <v>0</v>
      </c>
      <c r="N80" s="11">
        <f>Apríl!I26</f>
        <v>0</v>
      </c>
      <c r="O80" s="7">
        <f t="shared" si="15"/>
        <v>0</v>
      </c>
      <c r="Q80" s="11">
        <f>Maí!H26</f>
        <v>0</v>
      </c>
      <c r="R80" s="11">
        <f>Maí!I26</f>
        <v>0</v>
      </c>
      <c r="S80" s="7">
        <f t="shared" si="16"/>
        <v>0</v>
      </c>
      <c r="U80" s="11">
        <f>Júní!H26</f>
        <v>0</v>
      </c>
      <c r="V80" s="11">
        <f>Júní!I26</f>
        <v>0</v>
      </c>
      <c r="W80" s="7">
        <f t="shared" si="17"/>
        <v>0</v>
      </c>
      <c r="Y80" s="11">
        <f>Júlí!H26</f>
        <v>0</v>
      </c>
      <c r="Z80" s="11">
        <f>Júlí!I26</f>
        <v>0</v>
      </c>
      <c r="AA80" s="7">
        <f t="shared" si="18"/>
        <v>0</v>
      </c>
      <c r="AC80" s="11">
        <f>Ágúst!H26</f>
        <v>0</v>
      </c>
      <c r="AD80" s="11">
        <f>Ágúst!I26</f>
        <v>0</v>
      </c>
      <c r="AE80" s="7">
        <f t="shared" si="19"/>
        <v>0</v>
      </c>
      <c r="AG80" s="11">
        <f>September!H26</f>
        <v>0</v>
      </c>
      <c r="AH80" s="11">
        <f>September!I26</f>
        <v>0</v>
      </c>
      <c r="AI80" s="7">
        <f t="shared" si="20"/>
        <v>0</v>
      </c>
      <c r="AK80" s="11">
        <f>Október!H26</f>
        <v>0</v>
      </c>
      <c r="AL80" s="11">
        <f>Október!I26</f>
        <v>0</v>
      </c>
      <c r="AM80" s="7">
        <f t="shared" si="21"/>
        <v>0</v>
      </c>
      <c r="AO80" s="11">
        <f>Nóvember!H26</f>
        <v>0</v>
      </c>
      <c r="AP80" s="11">
        <f>Nóvember!I26</f>
        <v>0</v>
      </c>
      <c r="AQ80" s="7">
        <f t="shared" si="22"/>
        <v>0</v>
      </c>
      <c r="AS80" s="11">
        <f>Desember!H26</f>
        <v>0</v>
      </c>
      <c r="AT80" s="11">
        <f>Desember!I26</f>
        <v>0</v>
      </c>
      <c r="AU80" s="7">
        <f t="shared" si="23"/>
        <v>0</v>
      </c>
    </row>
    <row r="81" spans="1:48" x14ac:dyDescent="0.3">
      <c r="A81" s="11">
        <f>Janúar!H27</f>
        <v>0</v>
      </c>
      <c r="B81" s="11">
        <f>Janúar!I27</f>
        <v>0</v>
      </c>
      <c r="C81" s="7">
        <f t="shared" si="12"/>
        <v>0</v>
      </c>
      <c r="E81" s="11">
        <f>Febrúar!H27</f>
        <v>0</v>
      </c>
      <c r="F81" s="11">
        <f>Febrúar!I27</f>
        <v>0</v>
      </c>
      <c r="G81" s="7">
        <f t="shared" si="13"/>
        <v>0</v>
      </c>
      <c r="I81" s="11">
        <f>Mars!H27</f>
        <v>0</v>
      </c>
      <c r="J81" s="11">
        <f>Mars!I27</f>
        <v>0</v>
      </c>
      <c r="K81" s="7">
        <f t="shared" si="14"/>
        <v>0</v>
      </c>
      <c r="M81" s="11">
        <f>Apríl!H27</f>
        <v>0</v>
      </c>
      <c r="N81" s="11">
        <f>Apríl!I27</f>
        <v>0</v>
      </c>
      <c r="O81" s="7">
        <f t="shared" si="15"/>
        <v>0</v>
      </c>
      <c r="Q81" s="11">
        <f>Maí!H27</f>
        <v>0</v>
      </c>
      <c r="R81" s="11">
        <f>Maí!I27</f>
        <v>0</v>
      </c>
      <c r="S81" s="7">
        <f t="shared" si="16"/>
        <v>0</v>
      </c>
      <c r="U81" s="11">
        <f>Júní!H27</f>
        <v>0</v>
      </c>
      <c r="V81" s="11">
        <f>Júní!I27</f>
        <v>0</v>
      </c>
      <c r="W81" s="7">
        <f t="shared" si="17"/>
        <v>0</v>
      </c>
      <c r="Y81" s="11">
        <f>Júlí!H27</f>
        <v>0</v>
      </c>
      <c r="Z81" s="11">
        <f>Júlí!I27</f>
        <v>0</v>
      </c>
      <c r="AA81" s="7">
        <f t="shared" si="18"/>
        <v>0</v>
      </c>
      <c r="AC81" s="11">
        <f>Ágúst!H27</f>
        <v>0</v>
      </c>
      <c r="AD81" s="11">
        <f>Ágúst!I27</f>
        <v>0</v>
      </c>
      <c r="AE81" s="7">
        <f t="shared" si="19"/>
        <v>0</v>
      </c>
      <c r="AG81" s="11">
        <f>September!H27</f>
        <v>0</v>
      </c>
      <c r="AH81" s="11">
        <f>September!I27</f>
        <v>0</v>
      </c>
      <c r="AI81" s="7">
        <f t="shared" si="20"/>
        <v>0</v>
      </c>
      <c r="AK81" s="11">
        <f>Október!H27</f>
        <v>0</v>
      </c>
      <c r="AL81" s="11">
        <f>Október!I27</f>
        <v>0</v>
      </c>
      <c r="AM81" s="7">
        <f t="shared" si="21"/>
        <v>0</v>
      </c>
      <c r="AO81" s="11">
        <f>Nóvember!H27</f>
        <v>0</v>
      </c>
      <c r="AP81" s="11">
        <f>Nóvember!I27</f>
        <v>0</v>
      </c>
      <c r="AQ81" s="7">
        <f t="shared" si="22"/>
        <v>0</v>
      </c>
      <c r="AS81" s="11">
        <f>Desember!H27</f>
        <v>0</v>
      </c>
      <c r="AT81" s="11">
        <f>Desember!I27</f>
        <v>0</v>
      </c>
      <c r="AU81" s="7">
        <f t="shared" si="23"/>
        <v>0</v>
      </c>
    </row>
    <row r="82" spans="1:48" x14ac:dyDescent="0.3">
      <c r="A82" s="11">
        <f>Janúar!H28</f>
        <v>0</v>
      </c>
      <c r="B82" s="11">
        <f>Janúar!I28</f>
        <v>0</v>
      </c>
      <c r="C82" s="7">
        <f t="shared" si="12"/>
        <v>0</v>
      </c>
      <c r="E82" s="11">
        <f>Febrúar!H28</f>
        <v>0</v>
      </c>
      <c r="F82" s="11">
        <f>Febrúar!I28</f>
        <v>0</v>
      </c>
      <c r="G82" s="7">
        <f t="shared" si="13"/>
        <v>0</v>
      </c>
      <c r="I82" s="11">
        <f>Mars!H28</f>
        <v>0</v>
      </c>
      <c r="J82" s="11">
        <f>Mars!I28</f>
        <v>0</v>
      </c>
      <c r="K82" s="7">
        <f t="shared" si="14"/>
        <v>0</v>
      </c>
      <c r="M82" s="11">
        <f>Apríl!H28</f>
        <v>0</v>
      </c>
      <c r="N82" s="11">
        <f>Apríl!I28</f>
        <v>0</v>
      </c>
      <c r="O82" s="7">
        <f t="shared" si="15"/>
        <v>0</v>
      </c>
      <c r="Q82" s="11">
        <f>Maí!H28</f>
        <v>0</v>
      </c>
      <c r="R82" s="11">
        <f>Maí!I28</f>
        <v>0</v>
      </c>
      <c r="S82" s="7">
        <f t="shared" si="16"/>
        <v>0</v>
      </c>
      <c r="U82" s="11">
        <f>Júní!H28</f>
        <v>0</v>
      </c>
      <c r="V82" s="11">
        <f>Júní!I28</f>
        <v>0</v>
      </c>
      <c r="W82" s="7">
        <f t="shared" si="17"/>
        <v>0</v>
      </c>
      <c r="Y82" s="11">
        <f>Júlí!H28</f>
        <v>0</v>
      </c>
      <c r="Z82" s="11">
        <f>Júlí!I28</f>
        <v>0</v>
      </c>
      <c r="AA82" s="7">
        <f t="shared" si="18"/>
        <v>0</v>
      </c>
      <c r="AC82" s="11">
        <f>Ágúst!H28</f>
        <v>0</v>
      </c>
      <c r="AD82" s="11">
        <f>Ágúst!I28</f>
        <v>0</v>
      </c>
      <c r="AE82" s="7">
        <f t="shared" si="19"/>
        <v>0</v>
      </c>
      <c r="AG82" s="11">
        <f>September!H28</f>
        <v>0</v>
      </c>
      <c r="AH82" s="11">
        <f>September!I28</f>
        <v>0</v>
      </c>
      <c r="AI82" s="7">
        <f t="shared" si="20"/>
        <v>0</v>
      </c>
      <c r="AK82" s="11">
        <f>Október!H28</f>
        <v>0</v>
      </c>
      <c r="AL82" s="11">
        <f>Október!I28</f>
        <v>0</v>
      </c>
      <c r="AM82" s="7">
        <f t="shared" si="21"/>
        <v>0</v>
      </c>
      <c r="AO82" s="11">
        <f>Nóvember!H28</f>
        <v>0</v>
      </c>
      <c r="AP82" s="11">
        <f>Nóvember!I28</f>
        <v>0</v>
      </c>
      <c r="AQ82" s="7">
        <f t="shared" si="22"/>
        <v>0</v>
      </c>
      <c r="AS82" s="11">
        <f>Desember!H28</f>
        <v>0</v>
      </c>
      <c r="AT82" s="11">
        <f>Desember!I28</f>
        <v>0</v>
      </c>
      <c r="AU82" s="7">
        <f t="shared" si="23"/>
        <v>0</v>
      </c>
    </row>
    <row r="83" spans="1:48" x14ac:dyDescent="0.3">
      <c r="A83" s="11">
        <f>Janúar!H29</f>
        <v>0</v>
      </c>
      <c r="B83" s="11">
        <f>Janúar!I29</f>
        <v>0</v>
      </c>
      <c r="C83" s="7">
        <f t="shared" si="12"/>
        <v>0</v>
      </c>
      <c r="E83" s="11">
        <f>Febrúar!H29</f>
        <v>0</v>
      </c>
      <c r="F83" s="11">
        <f>Febrúar!I29</f>
        <v>0</v>
      </c>
      <c r="G83" s="7">
        <f t="shared" si="13"/>
        <v>0</v>
      </c>
      <c r="I83" s="11">
        <f>Mars!H29</f>
        <v>0</v>
      </c>
      <c r="J83" s="11">
        <f>Mars!I29</f>
        <v>0</v>
      </c>
      <c r="K83" s="7">
        <f t="shared" si="14"/>
        <v>0</v>
      </c>
      <c r="M83" s="11">
        <f>Apríl!H29</f>
        <v>0</v>
      </c>
      <c r="N83" s="11">
        <f>Apríl!I29</f>
        <v>0</v>
      </c>
      <c r="O83" s="7">
        <f t="shared" si="15"/>
        <v>0</v>
      </c>
      <c r="Q83" s="11">
        <f>Maí!H29</f>
        <v>0</v>
      </c>
      <c r="R83" s="11">
        <f>Maí!I29</f>
        <v>0</v>
      </c>
      <c r="S83" s="7">
        <f t="shared" si="16"/>
        <v>0</v>
      </c>
      <c r="U83" s="11">
        <f>Júní!H29</f>
        <v>0</v>
      </c>
      <c r="V83" s="11">
        <f>Júní!I29</f>
        <v>0</v>
      </c>
      <c r="W83" s="7">
        <f t="shared" si="17"/>
        <v>0</v>
      </c>
      <c r="Y83" s="11">
        <f>Júlí!H29</f>
        <v>0</v>
      </c>
      <c r="Z83" s="11">
        <f>Júlí!I29</f>
        <v>0</v>
      </c>
      <c r="AA83" s="7">
        <f t="shared" si="18"/>
        <v>0</v>
      </c>
      <c r="AC83" s="11">
        <f>Ágúst!H29</f>
        <v>0</v>
      </c>
      <c r="AD83" s="11">
        <f>Ágúst!I29</f>
        <v>0</v>
      </c>
      <c r="AE83" s="7">
        <f t="shared" si="19"/>
        <v>0</v>
      </c>
      <c r="AG83" s="11">
        <f>September!H29</f>
        <v>0</v>
      </c>
      <c r="AH83" s="11">
        <f>September!I29</f>
        <v>0</v>
      </c>
      <c r="AI83" s="7">
        <f t="shared" si="20"/>
        <v>0</v>
      </c>
      <c r="AK83" s="11">
        <f>Október!H29</f>
        <v>0</v>
      </c>
      <c r="AL83" s="11">
        <f>Október!I29</f>
        <v>0</v>
      </c>
      <c r="AM83" s="7">
        <f t="shared" si="21"/>
        <v>0</v>
      </c>
      <c r="AO83" s="11">
        <f>Nóvember!H29</f>
        <v>0</v>
      </c>
      <c r="AP83" s="11">
        <f>Nóvember!I29</f>
        <v>0</v>
      </c>
      <c r="AQ83" s="7">
        <f t="shared" si="22"/>
        <v>0</v>
      </c>
      <c r="AS83" s="11">
        <f>Desember!H29</f>
        <v>0</v>
      </c>
      <c r="AT83" s="11">
        <f>Desember!I29</f>
        <v>0</v>
      </c>
      <c r="AU83" s="7">
        <f t="shared" si="23"/>
        <v>0</v>
      </c>
    </row>
    <row r="84" spans="1:48" x14ac:dyDescent="0.3">
      <c r="A84" s="11">
        <f>Janúar!H30</f>
        <v>0</v>
      </c>
      <c r="B84" s="11">
        <f>Janúar!I30</f>
        <v>0</v>
      </c>
      <c r="C84" s="7">
        <f t="shared" si="12"/>
        <v>0</v>
      </c>
      <c r="E84" s="11">
        <f>Febrúar!H30</f>
        <v>0</v>
      </c>
      <c r="F84" s="11">
        <f>Febrúar!I30</f>
        <v>0</v>
      </c>
      <c r="G84" s="7">
        <f t="shared" si="13"/>
        <v>0</v>
      </c>
      <c r="I84" s="11">
        <f>Mars!H30</f>
        <v>0</v>
      </c>
      <c r="J84" s="11">
        <f>Mars!I30</f>
        <v>0</v>
      </c>
      <c r="K84" s="7">
        <f t="shared" si="14"/>
        <v>0</v>
      </c>
      <c r="M84" s="11">
        <f>Apríl!H30</f>
        <v>0</v>
      </c>
      <c r="N84" s="11">
        <f>Apríl!I30</f>
        <v>0</v>
      </c>
      <c r="O84" s="7">
        <f t="shared" si="15"/>
        <v>0</v>
      </c>
      <c r="Q84" s="11">
        <f>Maí!H30</f>
        <v>0</v>
      </c>
      <c r="R84" s="11">
        <f>Maí!I30</f>
        <v>0</v>
      </c>
      <c r="S84" s="7">
        <f t="shared" si="16"/>
        <v>0</v>
      </c>
      <c r="U84" s="11">
        <f>Júní!H30</f>
        <v>0</v>
      </c>
      <c r="V84" s="11">
        <f>Júní!I30</f>
        <v>0</v>
      </c>
      <c r="W84" s="7">
        <f t="shared" si="17"/>
        <v>0</v>
      </c>
      <c r="Y84" s="11">
        <f>Júlí!H30</f>
        <v>0</v>
      </c>
      <c r="Z84" s="11">
        <f>Júlí!I30</f>
        <v>0</v>
      </c>
      <c r="AA84" s="7">
        <f t="shared" si="18"/>
        <v>0</v>
      </c>
      <c r="AC84" s="11">
        <f>Ágúst!H30</f>
        <v>0</v>
      </c>
      <c r="AD84" s="11">
        <f>Ágúst!I30</f>
        <v>0</v>
      </c>
      <c r="AE84" s="7">
        <f t="shared" si="19"/>
        <v>0</v>
      </c>
      <c r="AG84" s="11">
        <f>September!H30</f>
        <v>0</v>
      </c>
      <c r="AH84" s="11">
        <f>September!I30</f>
        <v>0</v>
      </c>
      <c r="AI84" s="7">
        <f t="shared" si="20"/>
        <v>0</v>
      </c>
      <c r="AK84" s="11">
        <f>Október!H30</f>
        <v>0</v>
      </c>
      <c r="AL84" s="11">
        <f>Október!I30</f>
        <v>0</v>
      </c>
      <c r="AM84" s="7">
        <f t="shared" si="21"/>
        <v>0</v>
      </c>
      <c r="AO84" s="11">
        <f>Nóvember!H30</f>
        <v>0</v>
      </c>
      <c r="AP84" s="11">
        <f>Nóvember!I30</f>
        <v>0</v>
      </c>
      <c r="AQ84" s="7">
        <f t="shared" si="22"/>
        <v>0</v>
      </c>
      <c r="AS84" s="11">
        <f>Desember!H30</f>
        <v>0</v>
      </c>
      <c r="AT84" s="11">
        <f>Desember!I30</f>
        <v>0</v>
      </c>
      <c r="AU84" s="7">
        <f t="shared" si="23"/>
        <v>0</v>
      </c>
    </row>
    <row r="85" spans="1:48" x14ac:dyDescent="0.3">
      <c r="A85" s="11">
        <f>Janúar!H31</f>
        <v>0</v>
      </c>
      <c r="B85" s="11">
        <f>Janúar!I31</f>
        <v>0</v>
      </c>
      <c r="C85" s="7">
        <f t="shared" si="12"/>
        <v>0</v>
      </c>
      <c r="E85" s="11">
        <f>Febrúar!H31</f>
        <v>0</v>
      </c>
      <c r="F85" s="11">
        <f>Febrúar!I31</f>
        <v>0</v>
      </c>
      <c r="G85" s="7">
        <f t="shared" si="13"/>
        <v>0</v>
      </c>
      <c r="I85" s="11">
        <f>Mars!H31</f>
        <v>0</v>
      </c>
      <c r="J85" s="11">
        <f>Mars!I31</f>
        <v>0</v>
      </c>
      <c r="K85" s="7">
        <f t="shared" si="14"/>
        <v>0</v>
      </c>
      <c r="M85" s="11">
        <f>Apríl!H31</f>
        <v>0</v>
      </c>
      <c r="N85" s="11">
        <f>Apríl!I31</f>
        <v>0</v>
      </c>
      <c r="O85" s="7">
        <f t="shared" si="15"/>
        <v>0</v>
      </c>
      <c r="Q85" s="11">
        <f>Maí!H31</f>
        <v>0</v>
      </c>
      <c r="R85" s="11">
        <f>Maí!I31</f>
        <v>0</v>
      </c>
      <c r="S85" s="7">
        <f t="shared" si="16"/>
        <v>0</v>
      </c>
      <c r="U85" s="11">
        <f>Júní!H31</f>
        <v>0</v>
      </c>
      <c r="V85" s="11">
        <f>Júní!I31</f>
        <v>0</v>
      </c>
      <c r="W85" s="7">
        <f t="shared" si="17"/>
        <v>0</v>
      </c>
      <c r="Y85" s="11">
        <f>Júlí!H31</f>
        <v>0</v>
      </c>
      <c r="Z85" s="11">
        <f>Júlí!I31</f>
        <v>0</v>
      </c>
      <c r="AA85" s="7">
        <f t="shared" si="18"/>
        <v>0</v>
      </c>
      <c r="AC85" s="11">
        <f>Ágúst!H31</f>
        <v>0</v>
      </c>
      <c r="AD85" s="11">
        <f>Ágúst!I31</f>
        <v>0</v>
      </c>
      <c r="AE85" s="7">
        <f t="shared" si="19"/>
        <v>0</v>
      </c>
      <c r="AG85" s="11">
        <f>September!H31</f>
        <v>0</v>
      </c>
      <c r="AH85" s="11">
        <f>September!I31</f>
        <v>0</v>
      </c>
      <c r="AI85" s="7">
        <f t="shared" si="20"/>
        <v>0</v>
      </c>
      <c r="AK85" s="11">
        <f>Október!H31</f>
        <v>0</v>
      </c>
      <c r="AL85" s="11">
        <f>Október!I31</f>
        <v>0</v>
      </c>
      <c r="AM85" s="7">
        <f t="shared" si="21"/>
        <v>0</v>
      </c>
      <c r="AO85" s="11">
        <f>Nóvember!H31</f>
        <v>0</v>
      </c>
      <c r="AP85" s="11">
        <f>Nóvember!I31</f>
        <v>0</v>
      </c>
      <c r="AQ85" s="7">
        <f t="shared" si="22"/>
        <v>0</v>
      </c>
      <c r="AS85" s="11">
        <f>Desember!H31</f>
        <v>0</v>
      </c>
      <c r="AT85" s="11">
        <f>Desember!I31</f>
        <v>0</v>
      </c>
      <c r="AU85" s="7">
        <f t="shared" si="23"/>
        <v>0</v>
      </c>
    </row>
    <row r="86" spans="1:48" x14ac:dyDescent="0.3">
      <c r="A86" s="11">
        <f>Janúar!H32</f>
        <v>0</v>
      </c>
      <c r="B86" s="11">
        <f>Janúar!I32</f>
        <v>0</v>
      </c>
      <c r="C86" s="7">
        <f t="shared" si="12"/>
        <v>0</v>
      </c>
      <c r="E86" s="11">
        <f>Febrúar!H32</f>
        <v>0</v>
      </c>
      <c r="F86" s="11">
        <f>Febrúar!I32</f>
        <v>0</v>
      </c>
      <c r="G86" s="7">
        <f t="shared" si="13"/>
        <v>0</v>
      </c>
      <c r="I86" s="11">
        <f>Mars!H32</f>
        <v>0</v>
      </c>
      <c r="J86" s="11">
        <f>Mars!I32</f>
        <v>0</v>
      </c>
      <c r="K86" s="7">
        <f t="shared" si="14"/>
        <v>0</v>
      </c>
      <c r="M86" s="11">
        <f>Apríl!H32</f>
        <v>0</v>
      </c>
      <c r="N86" s="11">
        <f>Apríl!I32</f>
        <v>0</v>
      </c>
      <c r="O86" s="7">
        <f t="shared" si="15"/>
        <v>0</v>
      </c>
      <c r="Q86" s="11">
        <f>Maí!H32</f>
        <v>0</v>
      </c>
      <c r="R86" s="11">
        <f>Maí!I32</f>
        <v>0</v>
      </c>
      <c r="S86" s="7">
        <f t="shared" si="16"/>
        <v>0</v>
      </c>
      <c r="U86" s="11">
        <f>Júní!H32</f>
        <v>0</v>
      </c>
      <c r="V86" s="11">
        <f>Júní!I32</f>
        <v>0</v>
      </c>
      <c r="W86" s="7">
        <f t="shared" si="17"/>
        <v>0</v>
      </c>
      <c r="Y86" s="11">
        <f>Júlí!H32</f>
        <v>0</v>
      </c>
      <c r="Z86" s="11">
        <f>Júlí!I32</f>
        <v>0</v>
      </c>
      <c r="AA86" s="7">
        <f t="shared" si="18"/>
        <v>0</v>
      </c>
      <c r="AC86" s="11">
        <f>Ágúst!H32</f>
        <v>0</v>
      </c>
      <c r="AD86" s="11">
        <f>Ágúst!I32</f>
        <v>0</v>
      </c>
      <c r="AE86" s="7">
        <f t="shared" si="19"/>
        <v>0</v>
      </c>
      <c r="AG86" s="11">
        <f>September!H32</f>
        <v>0</v>
      </c>
      <c r="AH86" s="11">
        <f>September!I32</f>
        <v>0</v>
      </c>
      <c r="AI86" s="7">
        <f t="shared" si="20"/>
        <v>0</v>
      </c>
      <c r="AK86" s="11">
        <f>Október!H32</f>
        <v>0</v>
      </c>
      <c r="AL86" s="11">
        <f>Október!I32</f>
        <v>0</v>
      </c>
      <c r="AM86" s="7">
        <f t="shared" si="21"/>
        <v>0</v>
      </c>
      <c r="AO86" s="11">
        <f>Nóvember!H32</f>
        <v>0</v>
      </c>
      <c r="AP86" s="11">
        <f>Nóvember!I32</f>
        <v>0</v>
      </c>
      <c r="AQ86" s="7">
        <f t="shared" si="22"/>
        <v>0</v>
      </c>
      <c r="AS86" s="11">
        <f>Desember!H32</f>
        <v>0</v>
      </c>
      <c r="AT86" s="11">
        <f>Desember!I32</f>
        <v>0</v>
      </c>
      <c r="AU86" s="7">
        <f t="shared" si="23"/>
        <v>0</v>
      </c>
    </row>
    <row r="87" spans="1:48" x14ac:dyDescent="0.3">
      <c r="A87" s="11">
        <f>Janúar!H33</f>
        <v>0</v>
      </c>
      <c r="B87" s="11">
        <f>Janúar!I33</f>
        <v>0</v>
      </c>
      <c r="C87" s="7">
        <f t="shared" si="12"/>
        <v>0</v>
      </c>
      <c r="E87" s="11">
        <f>Febrúar!H33</f>
        <v>0</v>
      </c>
      <c r="F87" s="11">
        <f>Febrúar!I33</f>
        <v>0</v>
      </c>
      <c r="G87" s="7">
        <f t="shared" si="13"/>
        <v>0</v>
      </c>
      <c r="I87" s="11">
        <f>Mars!H33</f>
        <v>0</v>
      </c>
      <c r="J87" s="11">
        <f>Mars!I33</f>
        <v>0</v>
      </c>
      <c r="K87" s="7">
        <f t="shared" si="14"/>
        <v>0</v>
      </c>
      <c r="M87" s="11">
        <f>Apríl!H33</f>
        <v>0</v>
      </c>
      <c r="N87" s="11">
        <f>Apríl!I33</f>
        <v>0</v>
      </c>
      <c r="O87" s="7">
        <f t="shared" si="15"/>
        <v>0</v>
      </c>
      <c r="Q87" s="11">
        <f>Maí!H33</f>
        <v>0</v>
      </c>
      <c r="R87" s="11">
        <f>Maí!I33</f>
        <v>0</v>
      </c>
      <c r="S87" s="7">
        <f t="shared" si="16"/>
        <v>0</v>
      </c>
      <c r="U87" s="11">
        <f>Júní!H33</f>
        <v>0</v>
      </c>
      <c r="V87" s="11">
        <f>Júní!I33</f>
        <v>0</v>
      </c>
      <c r="W87" s="7">
        <f t="shared" si="17"/>
        <v>0</v>
      </c>
      <c r="Y87" s="11">
        <f>Júlí!H33</f>
        <v>0</v>
      </c>
      <c r="Z87" s="11">
        <f>Júlí!I33</f>
        <v>0</v>
      </c>
      <c r="AA87" s="7">
        <f t="shared" si="18"/>
        <v>0</v>
      </c>
      <c r="AC87" s="11">
        <f>Ágúst!H33</f>
        <v>0</v>
      </c>
      <c r="AD87" s="11">
        <f>Ágúst!I33</f>
        <v>0</v>
      </c>
      <c r="AE87" s="7">
        <f t="shared" si="19"/>
        <v>0</v>
      </c>
      <c r="AG87" s="11">
        <f>September!H33</f>
        <v>0</v>
      </c>
      <c r="AH87" s="11">
        <f>September!I33</f>
        <v>0</v>
      </c>
      <c r="AI87" s="7">
        <f t="shared" si="20"/>
        <v>0</v>
      </c>
      <c r="AK87" s="11">
        <f>Október!H33</f>
        <v>0</v>
      </c>
      <c r="AL87" s="11">
        <f>Október!I33</f>
        <v>0</v>
      </c>
      <c r="AM87" s="7">
        <f t="shared" si="21"/>
        <v>0</v>
      </c>
      <c r="AO87" s="11">
        <f>Nóvember!H33</f>
        <v>0</v>
      </c>
      <c r="AP87" s="11">
        <f>Nóvember!I33</f>
        <v>0</v>
      </c>
      <c r="AQ87" s="7">
        <f t="shared" si="22"/>
        <v>0</v>
      </c>
      <c r="AS87" s="11">
        <f>Desember!H33</f>
        <v>0</v>
      </c>
      <c r="AT87" s="11">
        <f>Desember!I33</f>
        <v>0</v>
      </c>
      <c r="AU87" s="7">
        <f t="shared" si="23"/>
        <v>0</v>
      </c>
    </row>
    <row r="88" spans="1:48" x14ac:dyDescent="0.3">
      <c r="A88" s="11">
        <f>Janúar!H34</f>
        <v>0</v>
      </c>
      <c r="B88" s="11">
        <f>Janúar!I34</f>
        <v>0</v>
      </c>
      <c r="C88" s="7">
        <f t="shared" si="12"/>
        <v>0</v>
      </c>
      <c r="E88" s="11">
        <f>Febrúar!H34</f>
        <v>0</v>
      </c>
      <c r="F88" s="11">
        <f>Febrúar!I34</f>
        <v>0</v>
      </c>
      <c r="G88" s="7">
        <f t="shared" si="13"/>
        <v>0</v>
      </c>
      <c r="I88" s="11">
        <f>Mars!H34</f>
        <v>0</v>
      </c>
      <c r="J88" s="11">
        <f>Mars!I34</f>
        <v>0</v>
      </c>
      <c r="K88" s="7">
        <f t="shared" si="14"/>
        <v>0</v>
      </c>
      <c r="M88" s="11">
        <f>Apríl!H34</f>
        <v>0</v>
      </c>
      <c r="N88" s="11">
        <f>Apríl!I34</f>
        <v>0</v>
      </c>
      <c r="O88" s="7">
        <f t="shared" si="15"/>
        <v>0</v>
      </c>
      <c r="Q88" s="11">
        <f>Maí!H34</f>
        <v>0</v>
      </c>
      <c r="R88" s="11">
        <f>Maí!I34</f>
        <v>0</v>
      </c>
      <c r="S88" s="7">
        <f t="shared" si="16"/>
        <v>0</v>
      </c>
      <c r="U88" s="11">
        <f>Júní!H34</f>
        <v>0</v>
      </c>
      <c r="V88" s="11">
        <f>Júní!I34</f>
        <v>0</v>
      </c>
      <c r="W88" s="7">
        <f t="shared" si="17"/>
        <v>0</v>
      </c>
      <c r="Y88" s="11">
        <f>Júlí!H34</f>
        <v>0</v>
      </c>
      <c r="Z88" s="11">
        <f>Júlí!I34</f>
        <v>0</v>
      </c>
      <c r="AA88" s="7">
        <f t="shared" si="18"/>
        <v>0</v>
      </c>
      <c r="AC88" s="11">
        <f>Ágúst!H34</f>
        <v>0</v>
      </c>
      <c r="AD88" s="11">
        <f>Ágúst!I34</f>
        <v>0</v>
      </c>
      <c r="AE88" s="7">
        <f t="shared" si="19"/>
        <v>0</v>
      </c>
      <c r="AG88" s="11">
        <f>September!H34</f>
        <v>0</v>
      </c>
      <c r="AH88" s="11">
        <f>September!I34</f>
        <v>0</v>
      </c>
      <c r="AI88" s="7">
        <f t="shared" si="20"/>
        <v>0</v>
      </c>
      <c r="AK88" s="11">
        <f>Október!H34</f>
        <v>0</v>
      </c>
      <c r="AL88" s="11">
        <f>Október!I34</f>
        <v>0</v>
      </c>
      <c r="AM88" s="7">
        <f t="shared" si="21"/>
        <v>0</v>
      </c>
      <c r="AO88" s="11">
        <f>Nóvember!H34</f>
        <v>0</v>
      </c>
      <c r="AP88" s="11">
        <f>Nóvember!I34</f>
        <v>0</v>
      </c>
      <c r="AQ88" s="7">
        <f t="shared" si="22"/>
        <v>0</v>
      </c>
      <c r="AS88" s="11">
        <f>Desember!H34</f>
        <v>0</v>
      </c>
      <c r="AT88" s="11">
        <f>Desember!I34</f>
        <v>0</v>
      </c>
      <c r="AU88" s="7">
        <f t="shared" si="23"/>
        <v>0</v>
      </c>
    </row>
    <row r="89" spans="1:48" x14ac:dyDescent="0.3">
      <c r="A89" s="11">
        <f>SUM(A65:A88)</f>
        <v>0</v>
      </c>
      <c r="C89" s="11">
        <f>SUM(C65:C88)</f>
        <v>0</v>
      </c>
      <c r="D89" s="7" t="s">
        <v>27</v>
      </c>
      <c r="E89" s="11">
        <f>SUM(E65:E88)</f>
        <v>0</v>
      </c>
      <c r="G89" s="11">
        <f>SUM(G65:G88)</f>
        <v>0</v>
      </c>
      <c r="H89" s="7" t="s">
        <v>28</v>
      </c>
      <c r="I89" s="11">
        <f>SUM(I65:I88)</f>
        <v>0</v>
      </c>
      <c r="K89" s="11">
        <f>SUM(K65:K88)</f>
        <v>0</v>
      </c>
      <c r="L89" s="7" t="s">
        <v>29</v>
      </c>
      <c r="M89" s="11">
        <f>SUM(M65:M88)</f>
        <v>0</v>
      </c>
      <c r="O89" s="11">
        <f>SUM(O65:O88)</f>
        <v>0</v>
      </c>
      <c r="P89" s="7" t="s">
        <v>39</v>
      </c>
      <c r="Q89" s="11">
        <f>SUM(Q65:Q88)</f>
        <v>0</v>
      </c>
      <c r="S89" s="11">
        <f>SUM(S65:S88)</f>
        <v>0</v>
      </c>
      <c r="T89" s="7" t="s">
        <v>31</v>
      </c>
      <c r="U89" s="11">
        <f>SUM(U65:U88)</f>
        <v>0</v>
      </c>
      <c r="W89" s="11">
        <f>SUM(W65:W88)</f>
        <v>0</v>
      </c>
      <c r="X89" s="7" t="s">
        <v>32</v>
      </c>
      <c r="Y89" s="11">
        <f>SUM(Y65:Y88)</f>
        <v>0</v>
      </c>
      <c r="AA89" s="11">
        <f>SUM(AA65:AA88)</f>
        <v>0</v>
      </c>
      <c r="AB89" s="7" t="s">
        <v>33</v>
      </c>
      <c r="AC89" s="11">
        <f>SUM(AC65:AC88)</f>
        <v>0</v>
      </c>
      <c r="AE89" s="11">
        <f>SUM(AE65:AE88)</f>
        <v>0</v>
      </c>
      <c r="AF89" s="7" t="s">
        <v>34</v>
      </c>
      <c r="AG89" s="11">
        <f>SUM(AG65:AG88)</f>
        <v>0</v>
      </c>
      <c r="AI89" s="11">
        <f>SUM(AI65:AI88)</f>
        <v>0</v>
      </c>
      <c r="AJ89" s="7" t="s">
        <v>35</v>
      </c>
      <c r="AK89" s="11">
        <f>SUM(AK65:AK88)</f>
        <v>0</v>
      </c>
      <c r="AM89" s="11">
        <f>SUM(AM65:AM88)</f>
        <v>0</v>
      </c>
      <c r="AN89" s="7" t="s">
        <v>36</v>
      </c>
      <c r="AO89" s="11">
        <f>SUM(AO65:AO88)</f>
        <v>0</v>
      </c>
      <c r="AQ89" s="11">
        <f>SUM(AQ65:AQ88)</f>
        <v>0</v>
      </c>
      <c r="AR89" s="7" t="s">
        <v>37</v>
      </c>
      <c r="AS89" s="11">
        <f>SUM(AS65:AS88)</f>
        <v>0</v>
      </c>
      <c r="AU89" s="11">
        <f>SUM(AU65:AU88)</f>
        <v>0</v>
      </c>
      <c r="AV89" s="7" t="s">
        <v>38</v>
      </c>
    </row>
    <row r="91" spans="1:48" x14ac:dyDescent="0.3">
      <c r="A91" s="7" t="s">
        <v>40</v>
      </c>
      <c r="B91" s="11">
        <f>A89+E89+I89+M89+Q89+U89+Y89+AC89+AG89+AK89+AO89+AS89</f>
        <v>0</v>
      </c>
    </row>
    <row r="92" spans="1:48" x14ac:dyDescent="0.3">
      <c r="A92" s="7" t="s">
        <v>26</v>
      </c>
      <c r="B92" s="7" t="e">
        <f>(C89+G89+K89+O89+S89+W89+AA89+AE89+AI89+AM89+AQ89+AU89)/B91</f>
        <v>#DIV/0!</v>
      </c>
    </row>
    <row r="95" spans="1:48" ht="21" x14ac:dyDescent="0.4">
      <c r="A95" s="16" t="s">
        <v>58</v>
      </c>
      <c r="B95" s="13"/>
      <c r="C95" s="13"/>
    </row>
    <row r="97" spans="1:7" x14ac:dyDescent="0.3">
      <c r="A97" s="216" t="s">
        <v>101</v>
      </c>
      <c r="B97" s="216"/>
      <c r="C97" s="216"/>
      <c r="D97" s="216"/>
      <c r="E97" s="216"/>
      <c r="F97" s="216"/>
      <c r="G97" s="17">
        <f>SUM(Janúar:Desember!F35)</f>
        <v>0</v>
      </c>
    </row>
    <row r="98" spans="1:7" ht="15" thickBot="1" x14ac:dyDescent="0.35">
      <c r="A98" s="216" t="s">
        <v>41</v>
      </c>
      <c r="B98" s="216"/>
      <c r="C98" s="216"/>
      <c r="D98" s="216"/>
      <c r="E98" s="216"/>
      <c r="F98" s="216"/>
      <c r="G98" s="18">
        <f>'Áætlun um rekstur og fjárstreym'!O14</f>
        <v>0</v>
      </c>
    </row>
    <row r="99" spans="1:7" ht="18.600000000000001" thickBot="1" x14ac:dyDescent="0.35">
      <c r="F99" s="19" t="s">
        <v>42</v>
      </c>
      <c r="G99" s="20" t="e">
        <f>G97/G98</f>
        <v>#DIV/0!</v>
      </c>
    </row>
    <row r="100" spans="1:7" ht="18" x14ac:dyDescent="0.3">
      <c r="F100" s="19"/>
      <c r="G100" s="9"/>
    </row>
    <row r="101" spans="1:7" x14ac:dyDescent="0.3">
      <c r="B101" s="11"/>
    </row>
    <row r="102" spans="1:7" x14ac:dyDescent="0.3">
      <c r="B102" s="11"/>
    </row>
    <row r="103" spans="1:7" x14ac:dyDescent="0.3">
      <c r="B103" s="11"/>
    </row>
  </sheetData>
  <sheetProtection algorithmName="SHA-512" hashValue="ZL2TF6JPuJdYZOTMkEsKbjbrv+Yj7yuk5mCidw4b5KNV4l4+QX7fqg4OfsoWVZS8NYXZO35LyAf3ywlmb4yzQg==" saltValue="cnXrJS76XyDyMwjJOJNmiA==" spinCount="100000" sheet="1" objects="1" scenarios="1"/>
  <mergeCells count="5">
    <mergeCell ref="A97:F97"/>
    <mergeCell ref="A98:F98"/>
    <mergeCell ref="B3:D3"/>
    <mergeCell ref="B4:D4"/>
    <mergeCell ref="K14:L14"/>
  </mergeCells>
  <conditionalFormatting sqref="F21">
    <cfRule type="cellIs" dxfId="3" priority="1" operator="equal">
      <formula>500000</formula>
    </cfRule>
    <cfRule type="cellIs" dxfId="2" priority="2" operator="lessThan">
      <formula>500000</formula>
    </cfRule>
  </conditionalFormatting>
  <conditionalFormatting sqref="G12">
    <cfRule type="cellIs" dxfId="1" priority="13" operator="greaterThan">
      <formula>0</formula>
    </cfRule>
    <cfRule type="cellIs" dxfId="0" priority="14" operator="lessThan">
      <formula>0</formula>
    </cfRule>
  </conditionalFormatting>
  <dataValidations count="1">
    <dataValidation type="whole" allowBlank="1" showInputMessage="1" showErrorMessage="1" error="Talan verður að vera 1 eða 2" sqref="C2" xr:uid="{F3A70FF9-B903-46C3-AC99-CA4F0413CBB0}">
      <formula1>1</formula1>
      <formula2>2</formula2>
    </dataValidation>
  </dataValidations>
  <pageMargins left="0.7" right="0.7" top="0.75" bottom="0.75" header="0.3" footer="0.3"/>
  <pageSetup paperSize="9" orientation="portrait" verticalDpi="0" r:id="rId1"/>
  <ignoredErrors>
    <ignoredError sqref="G99" evalError="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4EC7E-5791-40A3-BACF-C41226C0FAB8}">
  <sheetPr codeName="Sheet12"/>
  <dimension ref="A1:E2"/>
  <sheetViews>
    <sheetView showGridLines="0" topLeftCell="XFD1" workbookViewId="0">
      <selection sqref="A1:XFD1048576"/>
    </sheetView>
  </sheetViews>
  <sheetFormatPr defaultColWidth="0" defaultRowHeight="10.199999999999999" x14ac:dyDescent="0.2"/>
  <cols>
    <col min="1" max="1" width="13.5546875" style="35" hidden="1" customWidth="1"/>
    <col min="2" max="2" width="9.33203125" style="35" hidden="1" customWidth="1"/>
    <col min="3" max="3" width="4.44140625" style="35" hidden="1" customWidth="1"/>
    <col min="4" max="4" width="8.109375" style="35" hidden="1" customWidth="1"/>
    <col min="5" max="5" width="18.44140625" style="35" hidden="1" customWidth="1"/>
    <col min="6" max="16384" width="9.109375" style="35" hidden="1"/>
  </cols>
  <sheetData>
    <row r="1" spans="1:5" x14ac:dyDescent="0.2">
      <c r="A1" s="34" t="s">
        <v>69</v>
      </c>
      <c r="B1" s="34" t="s">
        <v>70</v>
      </c>
      <c r="C1" s="34" t="s">
        <v>71</v>
      </c>
      <c r="D1" s="34" t="s">
        <v>72</v>
      </c>
      <c r="E1" s="34" t="s">
        <v>97</v>
      </c>
    </row>
    <row r="2" spans="1:5" x14ac:dyDescent="0.2">
      <c r="A2" s="35" t="str">
        <f>+Upplýsingar!B14</f>
        <v>Áætlun</v>
      </c>
      <c r="B2" s="35">
        <f>+Upplýsingar!C14</f>
        <v>0</v>
      </c>
      <c r="C2" s="35">
        <f>+Upplýsingar!D14</f>
        <v>0</v>
      </c>
      <c r="D2" s="35">
        <f>+Upplýsingar!E14</f>
        <v>0</v>
      </c>
      <c r="E2" s="181">
        <f>+Upplýsingar!F14</f>
        <v>0</v>
      </c>
    </row>
  </sheetData>
  <sheetProtection algorithmName="SHA-512" hashValue="rZXLbA3izPWCxGHTS0r/bf+C5s1o+rmiGvAk3mdX7hfk3v13Btt0ERayPtkZiKngOiq2tyzsLJK1Uk4EzJBFeQ==" saltValue="1Q3rutZYE9iO7WI2HeJHkw==" spinCount="10000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7534D-E4AD-4AC4-AE6F-2FE19017BB31}">
  <sheetPr codeName="Sheet13"/>
  <dimension ref="A1:K289"/>
  <sheetViews>
    <sheetView showGridLines="0" topLeftCell="XFD1" workbookViewId="0">
      <selection sqref="A1:XFD1048576"/>
    </sheetView>
  </sheetViews>
  <sheetFormatPr defaultColWidth="0" defaultRowHeight="10.199999999999999" x14ac:dyDescent="0.2"/>
  <cols>
    <col min="1" max="2" width="8.44140625" style="35" hidden="1" customWidth="1"/>
    <col min="3" max="3" width="18.44140625" style="35" hidden="1" customWidth="1"/>
    <col min="4" max="4" width="23.88671875" style="35" hidden="1" customWidth="1"/>
    <col min="5" max="5" width="39.44140625" style="35" hidden="1" customWidth="1"/>
    <col min="6" max="6" width="24.6640625" style="35" hidden="1" customWidth="1"/>
    <col min="7" max="7" width="31.44140625" style="35" hidden="1" customWidth="1"/>
    <col min="8" max="8" width="9.6640625" style="35" hidden="1" customWidth="1"/>
    <col min="9" max="9" width="15.109375" style="35" hidden="1" customWidth="1"/>
    <col min="10" max="10" width="17.6640625" style="35" hidden="1" customWidth="1"/>
    <col min="11" max="11" width="37" style="35" hidden="1" customWidth="1"/>
    <col min="12" max="16384" width="9.109375" style="35" hidden="1"/>
  </cols>
  <sheetData>
    <row r="1" spans="1:11" x14ac:dyDescent="0.2">
      <c r="A1" s="34" t="s">
        <v>72</v>
      </c>
      <c r="B1" s="34" t="s">
        <v>4</v>
      </c>
      <c r="C1" s="34" t="s">
        <v>20</v>
      </c>
      <c r="D1" s="34" t="s">
        <v>18</v>
      </c>
      <c r="E1" s="34" t="s">
        <v>19</v>
      </c>
      <c r="F1" s="34" t="s">
        <v>16</v>
      </c>
      <c r="G1" s="34" t="s">
        <v>74</v>
      </c>
      <c r="H1" s="34" t="s">
        <v>0</v>
      </c>
      <c r="I1" s="34" t="s">
        <v>75</v>
      </c>
      <c r="J1" s="34" t="s">
        <v>76</v>
      </c>
      <c r="K1" s="34" t="s">
        <v>77</v>
      </c>
    </row>
    <row r="2" spans="1:11" x14ac:dyDescent="0.2">
      <c r="A2" s="182">
        <f>Upplýsingar!$E$14</f>
        <v>0</v>
      </c>
      <c r="B2" s="35" t="s">
        <v>1</v>
      </c>
      <c r="C2" s="35">
        <f>+Janúar!B11</f>
        <v>0</v>
      </c>
      <c r="D2" s="35">
        <f>+Janúar!C11</f>
        <v>0</v>
      </c>
      <c r="E2" s="35">
        <f>+Janúar!D11</f>
        <v>0</v>
      </c>
      <c r="F2" s="35">
        <f>+Janúar!E11</f>
        <v>0</v>
      </c>
      <c r="G2" s="35">
        <f>+Janúar!F11</f>
        <v>0</v>
      </c>
      <c r="H2" s="35">
        <f>+Janúar!G11</f>
        <v>0</v>
      </c>
      <c r="I2" s="35">
        <f>+Janúar!H11</f>
        <v>0</v>
      </c>
      <c r="J2" s="35">
        <f>+Janúar!I11</f>
        <v>0</v>
      </c>
      <c r="K2" s="35">
        <f>+Janúar!J11</f>
        <v>0</v>
      </c>
    </row>
    <row r="3" spans="1:11" x14ac:dyDescent="0.2">
      <c r="A3" s="182">
        <f>Upplýsingar!$E$14</f>
        <v>0</v>
      </c>
      <c r="B3" s="35" t="s">
        <v>1</v>
      </c>
      <c r="C3" s="35">
        <f>+Janúar!B12</f>
        <v>0</v>
      </c>
      <c r="D3" s="35">
        <f>+Janúar!C12</f>
        <v>0</v>
      </c>
      <c r="E3" s="35">
        <f>+Janúar!D12</f>
        <v>0</v>
      </c>
      <c r="F3" s="35">
        <f>+Janúar!E12</f>
        <v>0</v>
      </c>
      <c r="G3" s="35">
        <f>+Janúar!F12</f>
        <v>0</v>
      </c>
      <c r="H3" s="35">
        <f>+Janúar!G12</f>
        <v>0</v>
      </c>
      <c r="I3" s="35">
        <f>+Janúar!H12</f>
        <v>0</v>
      </c>
      <c r="J3" s="35">
        <f>+Janúar!I12</f>
        <v>0</v>
      </c>
      <c r="K3" s="35">
        <f>+Janúar!J12</f>
        <v>0</v>
      </c>
    </row>
    <row r="4" spans="1:11" x14ac:dyDescent="0.2">
      <c r="A4" s="182">
        <f>Upplýsingar!$E$14</f>
        <v>0</v>
      </c>
      <c r="B4" s="35" t="s">
        <v>1</v>
      </c>
      <c r="C4" s="35">
        <f>+Janúar!B13</f>
        <v>0</v>
      </c>
      <c r="D4" s="35">
        <f>+Janúar!C13</f>
        <v>0</v>
      </c>
      <c r="E4" s="35">
        <f>+Janúar!D13</f>
        <v>0</v>
      </c>
      <c r="F4" s="35">
        <f>+Janúar!E13</f>
        <v>0</v>
      </c>
      <c r="G4" s="35">
        <f>+Janúar!F13</f>
        <v>0</v>
      </c>
      <c r="H4" s="35">
        <f>+Janúar!G13</f>
        <v>0</v>
      </c>
      <c r="I4" s="35">
        <f>+Janúar!H13</f>
        <v>0</v>
      </c>
      <c r="J4" s="35">
        <f>+Janúar!I13</f>
        <v>0</v>
      </c>
      <c r="K4" s="35">
        <f>+Janúar!J13</f>
        <v>0</v>
      </c>
    </row>
    <row r="5" spans="1:11" x14ac:dyDescent="0.2">
      <c r="A5" s="182">
        <f>Upplýsingar!$E$14</f>
        <v>0</v>
      </c>
      <c r="B5" s="35" t="s">
        <v>1</v>
      </c>
      <c r="C5" s="35">
        <f>+Janúar!B14</f>
        <v>0</v>
      </c>
      <c r="D5" s="35">
        <f>+Janúar!C14</f>
        <v>0</v>
      </c>
      <c r="E5" s="35">
        <f>+Janúar!D14</f>
        <v>0</v>
      </c>
      <c r="F5" s="35">
        <f>+Janúar!E14</f>
        <v>0</v>
      </c>
      <c r="G5" s="35">
        <f>+Janúar!F14</f>
        <v>0</v>
      </c>
      <c r="H5" s="35">
        <f>+Janúar!G14</f>
        <v>0</v>
      </c>
      <c r="I5" s="35">
        <f>+Janúar!H14</f>
        <v>0</v>
      </c>
      <c r="J5" s="35">
        <f>+Janúar!I14</f>
        <v>0</v>
      </c>
      <c r="K5" s="35">
        <f>+Janúar!J14</f>
        <v>0</v>
      </c>
    </row>
    <row r="6" spans="1:11" x14ac:dyDescent="0.2">
      <c r="A6" s="182">
        <f>Upplýsingar!$E$14</f>
        <v>0</v>
      </c>
      <c r="B6" s="35" t="s">
        <v>1</v>
      </c>
      <c r="C6" s="35">
        <f>+Janúar!B15</f>
        <v>0</v>
      </c>
      <c r="D6" s="35">
        <f>+Janúar!C15</f>
        <v>0</v>
      </c>
      <c r="E6" s="35">
        <f>+Janúar!D15</f>
        <v>0</v>
      </c>
      <c r="F6" s="35">
        <f>+Janúar!E15</f>
        <v>0</v>
      </c>
      <c r="G6" s="35">
        <f>+Janúar!F15</f>
        <v>0</v>
      </c>
      <c r="H6" s="35">
        <f>+Janúar!G15</f>
        <v>0</v>
      </c>
      <c r="I6" s="35">
        <f>+Janúar!H15</f>
        <v>0</v>
      </c>
      <c r="J6" s="35">
        <f>+Janúar!I15</f>
        <v>0</v>
      </c>
      <c r="K6" s="35">
        <f>+Janúar!J15</f>
        <v>0</v>
      </c>
    </row>
    <row r="7" spans="1:11" x14ac:dyDescent="0.2">
      <c r="A7" s="182">
        <f>Upplýsingar!$E$14</f>
        <v>0</v>
      </c>
      <c r="B7" s="35" t="s">
        <v>1</v>
      </c>
      <c r="C7" s="35">
        <f>+Janúar!B16</f>
        <v>0</v>
      </c>
      <c r="D7" s="35">
        <f>+Janúar!C16</f>
        <v>0</v>
      </c>
      <c r="E7" s="35">
        <f>+Janúar!D16</f>
        <v>0</v>
      </c>
      <c r="F7" s="35">
        <f>+Janúar!E16</f>
        <v>0</v>
      </c>
      <c r="G7" s="35">
        <f>+Janúar!F16</f>
        <v>0</v>
      </c>
      <c r="H7" s="35">
        <f>+Janúar!G16</f>
        <v>0</v>
      </c>
      <c r="I7" s="35">
        <f>+Janúar!H16</f>
        <v>0</v>
      </c>
      <c r="J7" s="35">
        <f>+Janúar!I16</f>
        <v>0</v>
      </c>
      <c r="K7" s="35">
        <f>+Janúar!J16</f>
        <v>0</v>
      </c>
    </row>
    <row r="8" spans="1:11" x14ac:dyDescent="0.2">
      <c r="A8" s="182">
        <f>Upplýsingar!$E$14</f>
        <v>0</v>
      </c>
      <c r="B8" s="35" t="s">
        <v>1</v>
      </c>
      <c r="C8" s="35">
        <f>+Janúar!B17</f>
        <v>0</v>
      </c>
      <c r="D8" s="35">
        <f>+Janúar!C17</f>
        <v>0</v>
      </c>
      <c r="E8" s="35">
        <f>+Janúar!D17</f>
        <v>0</v>
      </c>
      <c r="F8" s="35">
        <f>+Janúar!E17</f>
        <v>0</v>
      </c>
      <c r="G8" s="35">
        <f>+Janúar!F17</f>
        <v>0</v>
      </c>
      <c r="H8" s="35">
        <f>+Janúar!G17</f>
        <v>0</v>
      </c>
      <c r="I8" s="35">
        <f>+Janúar!H17</f>
        <v>0</v>
      </c>
      <c r="J8" s="35">
        <f>+Janúar!I17</f>
        <v>0</v>
      </c>
      <c r="K8" s="35">
        <f>+Janúar!J17</f>
        <v>0</v>
      </c>
    </row>
    <row r="9" spans="1:11" x14ac:dyDescent="0.2">
      <c r="A9" s="182">
        <f>Upplýsingar!$E$14</f>
        <v>0</v>
      </c>
      <c r="B9" s="35" t="s">
        <v>1</v>
      </c>
      <c r="C9" s="35">
        <f>+Janúar!B18</f>
        <v>0</v>
      </c>
      <c r="D9" s="35">
        <f>+Janúar!C18</f>
        <v>0</v>
      </c>
      <c r="E9" s="35">
        <f>+Janúar!D18</f>
        <v>0</v>
      </c>
      <c r="F9" s="35">
        <f>+Janúar!E18</f>
        <v>0</v>
      </c>
      <c r="G9" s="35">
        <f>+Janúar!F18</f>
        <v>0</v>
      </c>
      <c r="H9" s="35">
        <f>+Janúar!G18</f>
        <v>0</v>
      </c>
      <c r="I9" s="35">
        <f>+Janúar!H18</f>
        <v>0</v>
      </c>
      <c r="J9" s="35">
        <f>+Janúar!I18</f>
        <v>0</v>
      </c>
      <c r="K9" s="35">
        <f>+Janúar!J18</f>
        <v>0</v>
      </c>
    </row>
    <row r="10" spans="1:11" x14ac:dyDescent="0.2">
      <c r="A10" s="182">
        <f>Upplýsingar!$E$14</f>
        <v>0</v>
      </c>
      <c r="B10" s="35" t="s">
        <v>1</v>
      </c>
      <c r="C10" s="35">
        <f>+Janúar!B19</f>
        <v>0</v>
      </c>
      <c r="D10" s="35">
        <f>+Janúar!C19</f>
        <v>0</v>
      </c>
      <c r="E10" s="35">
        <f>+Janúar!D19</f>
        <v>0</v>
      </c>
      <c r="F10" s="35">
        <f>+Janúar!E19</f>
        <v>0</v>
      </c>
      <c r="G10" s="35">
        <f>+Janúar!F19</f>
        <v>0</v>
      </c>
      <c r="H10" s="35">
        <f>+Janúar!G19</f>
        <v>0</v>
      </c>
      <c r="I10" s="35">
        <f>+Janúar!H19</f>
        <v>0</v>
      </c>
      <c r="J10" s="35">
        <f>+Janúar!I19</f>
        <v>0</v>
      </c>
      <c r="K10" s="35">
        <f>+Janúar!J19</f>
        <v>0</v>
      </c>
    </row>
    <row r="11" spans="1:11" x14ac:dyDescent="0.2">
      <c r="A11" s="182">
        <f>Upplýsingar!$E$14</f>
        <v>0</v>
      </c>
      <c r="B11" s="35" t="s">
        <v>1</v>
      </c>
      <c r="C11" s="35">
        <f>+Janúar!B20</f>
        <v>0</v>
      </c>
      <c r="D11" s="35">
        <f>+Janúar!C20</f>
        <v>0</v>
      </c>
      <c r="E11" s="35">
        <f>+Janúar!D20</f>
        <v>0</v>
      </c>
      <c r="F11" s="35">
        <f>+Janúar!E20</f>
        <v>0</v>
      </c>
      <c r="G11" s="35">
        <f>+Janúar!F20</f>
        <v>0</v>
      </c>
      <c r="H11" s="35">
        <f>+Janúar!G20</f>
        <v>0</v>
      </c>
      <c r="I11" s="35">
        <f>+Janúar!H20</f>
        <v>0</v>
      </c>
      <c r="J11" s="35">
        <f>+Janúar!I20</f>
        <v>0</v>
      </c>
      <c r="K11" s="35">
        <f>+Janúar!J20</f>
        <v>0</v>
      </c>
    </row>
    <row r="12" spans="1:11" x14ac:dyDescent="0.2">
      <c r="A12" s="182">
        <f>Upplýsingar!$E$14</f>
        <v>0</v>
      </c>
      <c r="B12" s="35" t="s">
        <v>1</v>
      </c>
      <c r="C12" s="35">
        <f>+Janúar!B21</f>
        <v>0</v>
      </c>
      <c r="D12" s="35">
        <f>+Janúar!C21</f>
        <v>0</v>
      </c>
      <c r="E12" s="35">
        <f>+Janúar!D21</f>
        <v>0</v>
      </c>
      <c r="F12" s="35">
        <f>+Janúar!E21</f>
        <v>0</v>
      </c>
      <c r="G12" s="35">
        <f>+Janúar!F21</f>
        <v>0</v>
      </c>
      <c r="H12" s="35">
        <f>+Janúar!G21</f>
        <v>0</v>
      </c>
      <c r="I12" s="35">
        <f>+Janúar!H21</f>
        <v>0</v>
      </c>
      <c r="J12" s="35">
        <f>+Janúar!I21</f>
        <v>0</v>
      </c>
      <c r="K12" s="35">
        <f>+Janúar!J21</f>
        <v>0</v>
      </c>
    </row>
    <row r="13" spans="1:11" x14ac:dyDescent="0.2">
      <c r="A13" s="182">
        <f>Upplýsingar!$E$14</f>
        <v>0</v>
      </c>
      <c r="B13" s="35" t="s">
        <v>1</v>
      </c>
      <c r="C13" s="35">
        <f>+Janúar!B22</f>
        <v>0</v>
      </c>
      <c r="D13" s="35">
        <f>+Janúar!C22</f>
        <v>0</v>
      </c>
      <c r="E13" s="35">
        <f>+Janúar!D22</f>
        <v>0</v>
      </c>
      <c r="F13" s="35">
        <f>+Janúar!E22</f>
        <v>0</v>
      </c>
      <c r="G13" s="35">
        <f>+Janúar!F22</f>
        <v>0</v>
      </c>
      <c r="H13" s="35">
        <f>+Janúar!G22</f>
        <v>0</v>
      </c>
      <c r="I13" s="35">
        <f>+Janúar!H22</f>
        <v>0</v>
      </c>
      <c r="J13" s="35">
        <f>+Janúar!I22</f>
        <v>0</v>
      </c>
      <c r="K13" s="35">
        <f>+Janúar!J22</f>
        <v>0</v>
      </c>
    </row>
    <row r="14" spans="1:11" x14ac:dyDescent="0.2">
      <c r="A14" s="182">
        <f>Upplýsingar!$E$14</f>
        <v>0</v>
      </c>
      <c r="B14" s="35" t="s">
        <v>1</v>
      </c>
      <c r="C14" s="35">
        <f>+Janúar!B23</f>
        <v>0</v>
      </c>
      <c r="D14" s="35">
        <f>+Janúar!C23</f>
        <v>0</v>
      </c>
      <c r="E14" s="35">
        <f>+Janúar!D23</f>
        <v>0</v>
      </c>
      <c r="F14" s="35">
        <f>+Janúar!E23</f>
        <v>0</v>
      </c>
      <c r="G14" s="35">
        <f>+Janúar!F23</f>
        <v>0</v>
      </c>
      <c r="H14" s="35">
        <f>+Janúar!G23</f>
        <v>0</v>
      </c>
      <c r="I14" s="35">
        <f>+Janúar!H23</f>
        <v>0</v>
      </c>
      <c r="J14" s="35">
        <f>+Janúar!I23</f>
        <v>0</v>
      </c>
      <c r="K14" s="35">
        <f>+Janúar!J23</f>
        <v>0</v>
      </c>
    </row>
    <row r="15" spans="1:11" x14ac:dyDescent="0.2">
      <c r="A15" s="182">
        <f>Upplýsingar!$E$14</f>
        <v>0</v>
      </c>
      <c r="B15" s="35" t="s">
        <v>1</v>
      </c>
      <c r="C15" s="35">
        <f>+Janúar!B24</f>
        <v>0</v>
      </c>
      <c r="D15" s="35">
        <f>+Janúar!C24</f>
        <v>0</v>
      </c>
      <c r="E15" s="35">
        <f>+Janúar!D24</f>
        <v>0</v>
      </c>
      <c r="F15" s="35">
        <f>+Janúar!E24</f>
        <v>0</v>
      </c>
      <c r="G15" s="35">
        <f>+Janúar!F24</f>
        <v>0</v>
      </c>
      <c r="H15" s="35">
        <f>+Janúar!G24</f>
        <v>0</v>
      </c>
      <c r="I15" s="35">
        <f>+Janúar!H24</f>
        <v>0</v>
      </c>
      <c r="J15" s="35">
        <f>+Janúar!I24</f>
        <v>0</v>
      </c>
      <c r="K15" s="35">
        <f>+Janúar!J24</f>
        <v>0</v>
      </c>
    </row>
    <row r="16" spans="1:11" x14ac:dyDescent="0.2">
      <c r="A16" s="182">
        <f>Upplýsingar!$E$14</f>
        <v>0</v>
      </c>
      <c r="B16" s="35" t="s">
        <v>1</v>
      </c>
      <c r="C16" s="35">
        <f>+Janúar!B25</f>
        <v>0</v>
      </c>
      <c r="D16" s="35">
        <f>+Janúar!C25</f>
        <v>0</v>
      </c>
      <c r="E16" s="35">
        <f>+Janúar!D25</f>
        <v>0</v>
      </c>
      <c r="F16" s="35">
        <f>+Janúar!E25</f>
        <v>0</v>
      </c>
      <c r="G16" s="35">
        <f>+Janúar!F25</f>
        <v>0</v>
      </c>
      <c r="H16" s="35">
        <f>+Janúar!G25</f>
        <v>0</v>
      </c>
      <c r="I16" s="35">
        <f>+Janúar!H25</f>
        <v>0</v>
      </c>
      <c r="J16" s="35">
        <f>+Janúar!I25</f>
        <v>0</v>
      </c>
      <c r="K16" s="35">
        <f>+Janúar!J25</f>
        <v>0</v>
      </c>
    </row>
    <row r="17" spans="1:11" x14ac:dyDescent="0.2">
      <c r="A17" s="182">
        <f>Upplýsingar!$E$14</f>
        <v>0</v>
      </c>
      <c r="B17" s="35" t="s">
        <v>1</v>
      </c>
      <c r="C17" s="35">
        <f>+Janúar!B26</f>
        <v>0</v>
      </c>
      <c r="D17" s="35">
        <f>+Janúar!C26</f>
        <v>0</v>
      </c>
      <c r="E17" s="35">
        <f>+Janúar!D26</f>
        <v>0</v>
      </c>
      <c r="F17" s="35">
        <f>+Janúar!E26</f>
        <v>0</v>
      </c>
      <c r="G17" s="35">
        <f>+Janúar!F26</f>
        <v>0</v>
      </c>
      <c r="H17" s="35">
        <f>+Janúar!G26</f>
        <v>0</v>
      </c>
      <c r="I17" s="35">
        <f>+Janúar!H26</f>
        <v>0</v>
      </c>
      <c r="J17" s="35">
        <f>+Janúar!I26</f>
        <v>0</v>
      </c>
      <c r="K17" s="35">
        <f>+Janúar!J26</f>
        <v>0</v>
      </c>
    </row>
    <row r="18" spans="1:11" x14ac:dyDescent="0.2">
      <c r="A18" s="182">
        <f>Upplýsingar!$E$14</f>
        <v>0</v>
      </c>
      <c r="B18" s="35" t="s">
        <v>1</v>
      </c>
      <c r="C18" s="35">
        <f>+Janúar!B27</f>
        <v>0</v>
      </c>
      <c r="D18" s="35">
        <f>+Janúar!C27</f>
        <v>0</v>
      </c>
      <c r="E18" s="35">
        <f>+Janúar!D27</f>
        <v>0</v>
      </c>
      <c r="F18" s="35">
        <f>+Janúar!E27</f>
        <v>0</v>
      </c>
      <c r="G18" s="35">
        <f>+Janúar!F27</f>
        <v>0</v>
      </c>
      <c r="H18" s="35">
        <f>+Janúar!G27</f>
        <v>0</v>
      </c>
      <c r="I18" s="35">
        <f>+Janúar!H27</f>
        <v>0</v>
      </c>
      <c r="J18" s="35">
        <f>+Janúar!I27</f>
        <v>0</v>
      </c>
      <c r="K18" s="35">
        <f>+Janúar!J27</f>
        <v>0</v>
      </c>
    </row>
    <row r="19" spans="1:11" x14ac:dyDescent="0.2">
      <c r="A19" s="182">
        <f>Upplýsingar!$E$14</f>
        <v>0</v>
      </c>
      <c r="B19" s="35" t="s">
        <v>1</v>
      </c>
      <c r="C19" s="35">
        <f>+Janúar!B28</f>
        <v>0</v>
      </c>
      <c r="D19" s="35">
        <f>+Janúar!C28</f>
        <v>0</v>
      </c>
      <c r="E19" s="35">
        <f>+Janúar!D28</f>
        <v>0</v>
      </c>
      <c r="F19" s="35">
        <f>+Janúar!E28</f>
        <v>0</v>
      </c>
      <c r="G19" s="35">
        <f>+Janúar!F28</f>
        <v>0</v>
      </c>
      <c r="H19" s="35">
        <f>+Janúar!G28</f>
        <v>0</v>
      </c>
      <c r="I19" s="35">
        <f>+Janúar!H28</f>
        <v>0</v>
      </c>
      <c r="J19" s="35">
        <f>+Janúar!I28</f>
        <v>0</v>
      </c>
      <c r="K19" s="35">
        <f>+Janúar!J28</f>
        <v>0</v>
      </c>
    </row>
    <row r="20" spans="1:11" x14ac:dyDescent="0.2">
      <c r="A20" s="182">
        <f>Upplýsingar!$E$14</f>
        <v>0</v>
      </c>
      <c r="B20" s="35" t="s">
        <v>1</v>
      </c>
      <c r="C20" s="35">
        <f>+Janúar!B29</f>
        <v>0</v>
      </c>
      <c r="D20" s="35">
        <f>+Janúar!C29</f>
        <v>0</v>
      </c>
      <c r="E20" s="35">
        <f>+Janúar!D29</f>
        <v>0</v>
      </c>
      <c r="F20" s="35">
        <f>+Janúar!E29</f>
        <v>0</v>
      </c>
      <c r="G20" s="35">
        <f>+Janúar!F29</f>
        <v>0</v>
      </c>
      <c r="H20" s="35">
        <f>+Janúar!G29</f>
        <v>0</v>
      </c>
      <c r="I20" s="35">
        <f>+Janúar!H29</f>
        <v>0</v>
      </c>
      <c r="J20" s="35">
        <f>+Janúar!I29</f>
        <v>0</v>
      </c>
      <c r="K20" s="35">
        <f>+Janúar!J29</f>
        <v>0</v>
      </c>
    </row>
    <row r="21" spans="1:11" x14ac:dyDescent="0.2">
      <c r="A21" s="182">
        <f>Upplýsingar!$E$14</f>
        <v>0</v>
      </c>
      <c r="B21" s="35" t="s">
        <v>1</v>
      </c>
      <c r="C21" s="35">
        <f>+Janúar!B30</f>
        <v>0</v>
      </c>
      <c r="D21" s="35">
        <f>+Janúar!C30</f>
        <v>0</v>
      </c>
      <c r="E21" s="35">
        <f>+Janúar!D30</f>
        <v>0</v>
      </c>
      <c r="F21" s="35">
        <f>+Janúar!E30</f>
        <v>0</v>
      </c>
      <c r="G21" s="35">
        <f>+Janúar!F30</f>
        <v>0</v>
      </c>
      <c r="H21" s="35">
        <f>+Janúar!G30</f>
        <v>0</v>
      </c>
      <c r="I21" s="35">
        <f>+Janúar!H30</f>
        <v>0</v>
      </c>
      <c r="J21" s="35">
        <f>+Janúar!I30</f>
        <v>0</v>
      </c>
      <c r="K21" s="35">
        <f>+Janúar!J30</f>
        <v>0</v>
      </c>
    </row>
    <row r="22" spans="1:11" x14ac:dyDescent="0.2">
      <c r="A22" s="182">
        <f>Upplýsingar!$E$14</f>
        <v>0</v>
      </c>
      <c r="B22" s="35" t="s">
        <v>1</v>
      </c>
      <c r="C22" s="35">
        <f>+Janúar!B31</f>
        <v>0</v>
      </c>
      <c r="D22" s="35">
        <f>+Janúar!C31</f>
        <v>0</v>
      </c>
      <c r="E22" s="35">
        <f>+Janúar!D31</f>
        <v>0</v>
      </c>
      <c r="F22" s="35">
        <f>+Janúar!E31</f>
        <v>0</v>
      </c>
      <c r="G22" s="35">
        <f>+Janúar!F31</f>
        <v>0</v>
      </c>
      <c r="H22" s="35">
        <f>+Janúar!G31</f>
        <v>0</v>
      </c>
      <c r="I22" s="35">
        <f>+Janúar!H31</f>
        <v>0</v>
      </c>
      <c r="J22" s="35">
        <f>+Janúar!I31</f>
        <v>0</v>
      </c>
      <c r="K22" s="35">
        <f>+Janúar!J31</f>
        <v>0</v>
      </c>
    </row>
    <row r="23" spans="1:11" x14ac:dyDescent="0.2">
      <c r="A23" s="182">
        <f>Upplýsingar!$E$14</f>
        <v>0</v>
      </c>
      <c r="B23" s="35" t="s">
        <v>1</v>
      </c>
      <c r="C23" s="35">
        <f>+Janúar!B32</f>
        <v>0</v>
      </c>
      <c r="D23" s="35">
        <f>+Janúar!C32</f>
        <v>0</v>
      </c>
      <c r="E23" s="35">
        <f>+Janúar!D32</f>
        <v>0</v>
      </c>
      <c r="F23" s="35">
        <f>+Janúar!E32</f>
        <v>0</v>
      </c>
      <c r="G23" s="35">
        <f>+Janúar!F32</f>
        <v>0</v>
      </c>
      <c r="H23" s="35">
        <f>+Janúar!G32</f>
        <v>0</v>
      </c>
      <c r="I23" s="35">
        <f>+Janúar!H32</f>
        <v>0</v>
      </c>
      <c r="J23" s="35">
        <f>+Janúar!I32</f>
        <v>0</v>
      </c>
      <c r="K23" s="35">
        <f>+Janúar!J32</f>
        <v>0</v>
      </c>
    </row>
    <row r="24" spans="1:11" x14ac:dyDescent="0.2">
      <c r="A24" s="182">
        <f>Upplýsingar!$E$14</f>
        <v>0</v>
      </c>
      <c r="B24" s="35" t="s">
        <v>1</v>
      </c>
      <c r="C24" s="35">
        <f>+Janúar!B33</f>
        <v>0</v>
      </c>
      <c r="D24" s="35">
        <f>+Janúar!C33</f>
        <v>0</v>
      </c>
      <c r="E24" s="35">
        <f>+Janúar!D33</f>
        <v>0</v>
      </c>
      <c r="F24" s="35">
        <f>+Janúar!E33</f>
        <v>0</v>
      </c>
      <c r="G24" s="35">
        <f>+Janúar!F33</f>
        <v>0</v>
      </c>
      <c r="H24" s="35">
        <f>+Janúar!G33</f>
        <v>0</v>
      </c>
      <c r="I24" s="35">
        <f>+Janúar!H33</f>
        <v>0</v>
      </c>
      <c r="J24" s="35">
        <f>+Janúar!I33</f>
        <v>0</v>
      </c>
      <c r="K24" s="35">
        <f>+Janúar!J33</f>
        <v>0</v>
      </c>
    </row>
    <row r="25" spans="1:11" x14ac:dyDescent="0.2">
      <c r="A25" s="183">
        <f>Upplýsingar!$E$14</f>
        <v>0</v>
      </c>
      <c r="B25" s="36" t="s">
        <v>1</v>
      </c>
      <c r="C25" s="36">
        <f>+Janúar!B34</f>
        <v>0</v>
      </c>
      <c r="D25" s="36">
        <f>+Janúar!C34</f>
        <v>0</v>
      </c>
      <c r="E25" s="36">
        <f>+Janúar!D34</f>
        <v>0</v>
      </c>
      <c r="F25" s="36">
        <f>+Janúar!E34</f>
        <v>0</v>
      </c>
      <c r="G25" s="36">
        <f>+Janúar!F34</f>
        <v>0</v>
      </c>
      <c r="H25" s="36">
        <f>+Janúar!G34</f>
        <v>0</v>
      </c>
      <c r="I25" s="36">
        <f>+Janúar!H34</f>
        <v>0</v>
      </c>
      <c r="J25" s="36">
        <f>+Janúar!I34</f>
        <v>0</v>
      </c>
      <c r="K25" s="36">
        <f>+Janúar!J34</f>
        <v>0</v>
      </c>
    </row>
    <row r="26" spans="1:11" x14ac:dyDescent="0.2">
      <c r="A26" s="182">
        <f>Upplýsingar!$E$14</f>
        <v>0</v>
      </c>
      <c r="B26" s="35" t="s">
        <v>25</v>
      </c>
      <c r="C26" s="35">
        <f>+Febrúar!B11</f>
        <v>0</v>
      </c>
      <c r="D26" s="35">
        <f>+Febrúar!C11</f>
        <v>0</v>
      </c>
      <c r="E26" s="35">
        <f>+Febrúar!D11</f>
        <v>0</v>
      </c>
      <c r="F26" s="35">
        <f>+Febrúar!E11</f>
        <v>0</v>
      </c>
      <c r="G26" s="35">
        <f>+Febrúar!F11</f>
        <v>0</v>
      </c>
      <c r="H26" s="35">
        <f>+Febrúar!G11</f>
        <v>0</v>
      </c>
      <c r="I26" s="35">
        <f>+Febrúar!H11</f>
        <v>0</v>
      </c>
      <c r="J26" s="35">
        <f>+Febrúar!I11</f>
        <v>0</v>
      </c>
      <c r="K26" s="35">
        <f>+Febrúar!J11</f>
        <v>0</v>
      </c>
    </row>
    <row r="27" spans="1:11" x14ac:dyDescent="0.2">
      <c r="A27" s="182">
        <f>Upplýsingar!$E$14</f>
        <v>0</v>
      </c>
      <c r="B27" s="35" t="s">
        <v>25</v>
      </c>
      <c r="C27" s="35">
        <f>+Febrúar!B12</f>
        <v>0</v>
      </c>
      <c r="D27" s="35">
        <f>+Febrúar!C12</f>
        <v>0</v>
      </c>
      <c r="E27" s="35">
        <f>+Febrúar!D12</f>
        <v>0</v>
      </c>
      <c r="F27" s="35">
        <f>+Febrúar!E12</f>
        <v>0</v>
      </c>
      <c r="G27" s="35">
        <f>+Febrúar!F12</f>
        <v>0</v>
      </c>
      <c r="H27" s="35">
        <f>+Febrúar!G12</f>
        <v>0</v>
      </c>
      <c r="I27" s="35">
        <f>+Febrúar!H12</f>
        <v>0</v>
      </c>
      <c r="J27" s="35">
        <f>+Febrúar!I12</f>
        <v>0</v>
      </c>
      <c r="K27" s="35">
        <f>+Febrúar!J12</f>
        <v>0</v>
      </c>
    </row>
    <row r="28" spans="1:11" x14ac:dyDescent="0.2">
      <c r="A28" s="182">
        <f>Upplýsingar!$E$14</f>
        <v>0</v>
      </c>
      <c r="B28" s="35" t="s">
        <v>25</v>
      </c>
      <c r="C28" s="35">
        <f>+Febrúar!B13</f>
        <v>0</v>
      </c>
      <c r="D28" s="35">
        <f>+Febrúar!C13</f>
        <v>0</v>
      </c>
      <c r="E28" s="35">
        <f>+Febrúar!D13</f>
        <v>0</v>
      </c>
      <c r="F28" s="35">
        <f>+Febrúar!E13</f>
        <v>0</v>
      </c>
      <c r="G28" s="35">
        <f>+Febrúar!F13</f>
        <v>0</v>
      </c>
      <c r="H28" s="35">
        <f>+Febrúar!G13</f>
        <v>0</v>
      </c>
      <c r="I28" s="35">
        <f>+Febrúar!H13</f>
        <v>0</v>
      </c>
      <c r="J28" s="35">
        <f>+Febrúar!I13</f>
        <v>0</v>
      </c>
      <c r="K28" s="35">
        <f>+Febrúar!J13</f>
        <v>0</v>
      </c>
    </row>
    <row r="29" spans="1:11" x14ac:dyDescent="0.2">
      <c r="A29" s="182">
        <f>Upplýsingar!$E$14</f>
        <v>0</v>
      </c>
      <c r="B29" s="35" t="s">
        <v>25</v>
      </c>
      <c r="C29" s="35">
        <f>+Febrúar!B14</f>
        <v>0</v>
      </c>
      <c r="D29" s="35">
        <f>+Febrúar!C14</f>
        <v>0</v>
      </c>
      <c r="E29" s="35">
        <f>+Febrúar!D14</f>
        <v>0</v>
      </c>
      <c r="F29" s="35">
        <f>+Febrúar!E14</f>
        <v>0</v>
      </c>
      <c r="G29" s="35">
        <f>+Febrúar!F14</f>
        <v>0</v>
      </c>
      <c r="H29" s="35">
        <f>+Febrúar!G14</f>
        <v>0</v>
      </c>
      <c r="I29" s="35">
        <f>+Febrúar!H14</f>
        <v>0</v>
      </c>
      <c r="J29" s="35">
        <f>+Febrúar!I14</f>
        <v>0</v>
      </c>
      <c r="K29" s="35">
        <f>+Febrúar!J14</f>
        <v>0</v>
      </c>
    </row>
    <row r="30" spans="1:11" x14ac:dyDescent="0.2">
      <c r="A30" s="182">
        <f>Upplýsingar!$E$14</f>
        <v>0</v>
      </c>
      <c r="B30" s="35" t="s">
        <v>25</v>
      </c>
      <c r="C30" s="35">
        <f>+Febrúar!B15</f>
        <v>0</v>
      </c>
      <c r="D30" s="35">
        <f>+Febrúar!C15</f>
        <v>0</v>
      </c>
      <c r="E30" s="35">
        <f>+Febrúar!D15</f>
        <v>0</v>
      </c>
      <c r="F30" s="35">
        <f>+Febrúar!E15</f>
        <v>0</v>
      </c>
      <c r="G30" s="35">
        <f>+Febrúar!F15</f>
        <v>0</v>
      </c>
      <c r="H30" s="35">
        <f>+Febrúar!G15</f>
        <v>0</v>
      </c>
      <c r="I30" s="35">
        <f>+Febrúar!H15</f>
        <v>0</v>
      </c>
      <c r="J30" s="35">
        <f>+Febrúar!I15</f>
        <v>0</v>
      </c>
      <c r="K30" s="35">
        <f>+Febrúar!J15</f>
        <v>0</v>
      </c>
    </row>
    <row r="31" spans="1:11" x14ac:dyDescent="0.2">
      <c r="A31" s="182">
        <f>Upplýsingar!$E$14</f>
        <v>0</v>
      </c>
      <c r="B31" s="35" t="s">
        <v>25</v>
      </c>
      <c r="C31" s="35">
        <f>+Febrúar!B16</f>
        <v>0</v>
      </c>
      <c r="D31" s="35">
        <f>+Febrúar!C16</f>
        <v>0</v>
      </c>
      <c r="E31" s="35">
        <f>+Febrúar!D16</f>
        <v>0</v>
      </c>
      <c r="F31" s="35">
        <f>+Febrúar!E16</f>
        <v>0</v>
      </c>
      <c r="G31" s="35">
        <f>+Febrúar!F16</f>
        <v>0</v>
      </c>
      <c r="H31" s="35">
        <f>+Febrúar!G16</f>
        <v>0</v>
      </c>
      <c r="I31" s="35">
        <f>+Febrúar!H16</f>
        <v>0</v>
      </c>
      <c r="J31" s="35">
        <f>+Febrúar!I16</f>
        <v>0</v>
      </c>
      <c r="K31" s="35">
        <f>+Febrúar!J16</f>
        <v>0</v>
      </c>
    </row>
    <row r="32" spans="1:11" x14ac:dyDescent="0.2">
      <c r="A32" s="182">
        <f>Upplýsingar!$E$14</f>
        <v>0</v>
      </c>
      <c r="B32" s="35" t="s">
        <v>25</v>
      </c>
      <c r="C32" s="35">
        <f>+Febrúar!B17</f>
        <v>0</v>
      </c>
      <c r="D32" s="35">
        <f>+Febrúar!C17</f>
        <v>0</v>
      </c>
      <c r="E32" s="35">
        <f>+Febrúar!D17</f>
        <v>0</v>
      </c>
      <c r="F32" s="35">
        <f>+Febrúar!E17</f>
        <v>0</v>
      </c>
      <c r="G32" s="35">
        <f>+Febrúar!F17</f>
        <v>0</v>
      </c>
      <c r="H32" s="35">
        <f>+Febrúar!G17</f>
        <v>0</v>
      </c>
      <c r="I32" s="35">
        <f>+Febrúar!H17</f>
        <v>0</v>
      </c>
      <c r="J32" s="35">
        <f>+Febrúar!I17</f>
        <v>0</v>
      </c>
      <c r="K32" s="35">
        <f>+Febrúar!J17</f>
        <v>0</v>
      </c>
    </row>
    <row r="33" spans="1:11" x14ac:dyDescent="0.2">
      <c r="A33" s="182">
        <f>Upplýsingar!$E$14</f>
        <v>0</v>
      </c>
      <c r="B33" s="35" t="s">
        <v>25</v>
      </c>
      <c r="C33" s="35">
        <f>+Febrúar!B18</f>
        <v>0</v>
      </c>
      <c r="D33" s="35">
        <f>+Febrúar!C18</f>
        <v>0</v>
      </c>
      <c r="E33" s="35">
        <f>+Febrúar!D18</f>
        <v>0</v>
      </c>
      <c r="F33" s="35">
        <f>+Febrúar!E18</f>
        <v>0</v>
      </c>
      <c r="G33" s="35">
        <f>+Febrúar!F18</f>
        <v>0</v>
      </c>
      <c r="H33" s="35">
        <f>+Febrúar!G18</f>
        <v>0</v>
      </c>
      <c r="I33" s="35">
        <f>+Febrúar!H18</f>
        <v>0</v>
      </c>
      <c r="J33" s="35">
        <f>+Febrúar!I18</f>
        <v>0</v>
      </c>
      <c r="K33" s="35">
        <f>+Febrúar!J18</f>
        <v>0</v>
      </c>
    </row>
    <row r="34" spans="1:11" x14ac:dyDescent="0.2">
      <c r="A34" s="182">
        <f>Upplýsingar!$E$14</f>
        <v>0</v>
      </c>
      <c r="B34" s="35" t="s">
        <v>25</v>
      </c>
      <c r="C34" s="35">
        <f>+Febrúar!B19</f>
        <v>0</v>
      </c>
      <c r="D34" s="35">
        <f>+Febrúar!C19</f>
        <v>0</v>
      </c>
      <c r="E34" s="35">
        <f>+Febrúar!D19</f>
        <v>0</v>
      </c>
      <c r="F34" s="35">
        <f>+Febrúar!E19</f>
        <v>0</v>
      </c>
      <c r="G34" s="35">
        <f>+Febrúar!F19</f>
        <v>0</v>
      </c>
      <c r="H34" s="35">
        <f>+Febrúar!G19</f>
        <v>0</v>
      </c>
      <c r="I34" s="35">
        <f>+Febrúar!H19</f>
        <v>0</v>
      </c>
      <c r="J34" s="35">
        <f>+Febrúar!I19</f>
        <v>0</v>
      </c>
      <c r="K34" s="35">
        <f>+Febrúar!J19</f>
        <v>0</v>
      </c>
    </row>
    <row r="35" spans="1:11" x14ac:dyDescent="0.2">
      <c r="A35" s="182">
        <f>Upplýsingar!$E$14</f>
        <v>0</v>
      </c>
      <c r="B35" s="35" t="s">
        <v>25</v>
      </c>
      <c r="C35" s="35">
        <f>+Febrúar!B20</f>
        <v>0</v>
      </c>
      <c r="D35" s="35">
        <f>+Febrúar!C20</f>
        <v>0</v>
      </c>
      <c r="E35" s="35">
        <f>+Febrúar!D20</f>
        <v>0</v>
      </c>
      <c r="F35" s="35">
        <f>+Febrúar!E20</f>
        <v>0</v>
      </c>
      <c r="G35" s="35">
        <f>+Febrúar!F20</f>
        <v>0</v>
      </c>
      <c r="H35" s="35">
        <f>+Febrúar!G20</f>
        <v>0</v>
      </c>
      <c r="I35" s="35">
        <f>+Febrúar!H20</f>
        <v>0</v>
      </c>
      <c r="J35" s="35">
        <f>+Febrúar!I20</f>
        <v>0</v>
      </c>
      <c r="K35" s="35">
        <f>+Febrúar!J20</f>
        <v>0</v>
      </c>
    </row>
    <row r="36" spans="1:11" x14ac:dyDescent="0.2">
      <c r="A36" s="182">
        <f>Upplýsingar!$E$14</f>
        <v>0</v>
      </c>
      <c r="B36" s="35" t="s">
        <v>25</v>
      </c>
      <c r="C36" s="35">
        <f>+Febrúar!B21</f>
        <v>0</v>
      </c>
      <c r="D36" s="35">
        <f>+Febrúar!C21</f>
        <v>0</v>
      </c>
      <c r="E36" s="35">
        <f>+Febrúar!D21</f>
        <v>0</v>
      </c>
      <c r="F36" s="35">
        <f>+Febrúar!E21</f>
        <v>0</v>
      </c>
      <c r="G36" s="35">
        <f>+Febrúar!F21</f>
        <v>0</v>
      </c>
      <c r="H36" s="35">
        <f>+Febrúar!G21</f>
        <v>0</v>
      </c>
      <c r="I36" s="35">
        <f>+Febrúar!H21</f>
        <v>0</v>
      </c>
      <c r="J36" s="35">
        <f>+Febrúar!I21</f>
        <v>0</v>
      </c>
      <c r="K36" s="35">
        <f>+Febrúar!J21</f>
        <v>0</v>
      </c>
    </row>
    <row r="37" spans="1:11" x14ac:dyDescent="0.2">
      <c r="A37" s="182">
        <f>Upplýsingar!$E$14</f>
        <v>0</v>
      </c>
      <c r="B37" s="35" t="s">
        <v>25</v>
      </c>
      <c r="C37" s="35">
        <f>+Febrúar!B22</f>
        <v>0</v>
      </c>
      <c r="D37" s="35">
        <f>+Febrúar!C22</f>
        <v>0</v>
      </c>
      <c r="E37" s="35">
        <f>+Febrúar!D22</f>
        <v>0</v>
      </c>
      <c r="F37" s="35">
        <f>+Febrúar!E22</f>
        <v>0</v>
      </c>
      <c r="G37" s="35">
        <f>+Febrúar!F22</f>
        <v>0</v>
      </c>
      <c r="H37" s="35">
        <f>+Febrúar!G22</f>
        <v>0</v>
      </c>
      <c r="I37" s="35">
        <f>+Febrúar!H22</f>
        <v>0</v>
      </c>
      <c r="J37" s="35">
        <f>+Febrúar!I22</f>
        <v>0</v>
      </c>
      <c r="K37" s="35">
        <f>+Febrúar!J22</f>
        <v>0</v>
      </c>
    </row>
    <row r="38" spans="1:11" x14ac:dyDescent="0.2">
      <c r="A38" s="182">
        <f>Upplýsingar!$E$14</f>
        <v>0</v>
      </c>
      <c r="B38" s="35" t="s">
        <v>25</v>
      </c>
      <c r="C38" s="35">
        <f>+Febrúar!B23</f>
        <v>0</v>
      </c>
      <c r="D38" s="35">
        <f>+Febrúar!C23</f>
        <v>0</v>
      </c>
      <c r="E38" s="35">
        <f>+Febrúar!D23</f>
        <v>0</v>
      </c>
      <c r="F38" s="35">
        <f>+Febrúar!E23</f>
        <v>0</v>
      </c>
      <c r="G38" s="35">
        <f>+Febrúar!F23</f>
        <v>0</v>
      </c>
      <c r="H38" s="35">
        <f>+Febrúar!G23</f>
        <v>0</v>
      </c>
      <c r="I38" s="35">
        <f>+Febrúar!H23</f>
        <v>0</v>
      </c>
      <c r="J38" s="35">
        <f>+Febrúar!I23</f>
        <v>0</v>
      </c>
      <c r="K38" s="35">
        <f>+Febrúar!J23</f>
        <v>0</v>
      </c>
    </row>
    <row r="39" spans="1:11" x14ac:dyDescent="0.2">
      <c r="A39" s="182">
        <f>Upplýsingar!$E$14</f>
        <v>0</v>
      </c>
      <c r="B39" s="35" t="s">
        <v>25</v>
      </c>
      <c r="C39" s="35">
        <f>+Febrúar!B24</f>
        <v>0</v>
      </c>
      <c r="D39" s="35">
        <f>+Febrúar!C24</f>
        <v>0</v>
      </c>
      <c r="E39" s="35">
        <f>+Febrúar!D24</f>
        <v>0</v>
      </c>
      <c r="F39" s="35">
        <f>+Febrúar!E24</f>
        <v>0</v>
      </c>
      <c r="G39" s="35">
        <f>+Febrúar!F24</f>
        <v>0</v>
      </c>
      <c r="H39" s="35">
        <f>+Febrúar!G24</f>
        <v>0</v>
      </c>
      <c r="I39" s="35">
        <f>+Febrúar!H24</f>
        <v>0</v>
      </c>
      <c r="J39" s="35">
        <f>+Febrúar!I24</f>
        <v>0</v>
      </c>
      <c r="K39" s="35">
        <f>+Febrúar!J24</f>
        <v>0</v>
      </c>
    </row>
    <row r="40" spans="1:11" x14ac:dyDescent="0.2">
      <c r="A40" s="182">
        <f>Upplýsingar!$E$14</f>
        <v>0</v>
      </c>
      <c r="B40" s="35" t="s">
        <v>25</v>
      </c>
      <c r="C40" s="35">
        <f>+Febrúar!B25</f>
        <v>0</v>
      </c>
      <c r="D40" s="35">
        <f>+Febrúar!C25</f>
        <v>0</v>
      </c>
      <c r="E40" s="35">
        <f>+Febrúar!D25</f>
        <v>0</v>
      </c>
      <c r="F40" s="35">
        <f>+Febrúar!E25</f>
        <v>0</v>
      </c>
      <c r="G40" s="35">
        <f>+Febrúar!F25</f>
        <v>0</v>
      </c>
      <c r="H40" s="35">
        <f>+Febrúar!G25</f>
        <v>0</v>
      </c>
      <c r="I40" s="35">
        <f>+Febrúar!H25</f>
        <v>0</v>
      </c>
      <c r="J40" s="35">
        <f>+Febrúar!I25</f>
        <v>0</v>
      </c>
      <c r="K40" s="35">
        <f>+Febrúar!J25</f>
        <v>0</v>
      </c>
    </row>
    <row r="41" spans="1:11" x14ac:dyDescent="0.2">
      <c r="A41" s="182">
        <f>Upplýsingar!$E$14</f>
        <v>0</v>
      </c>
      <c r="B41" s="35" t="s">
        <v>25</v>
      </c>
      <c r="C41" s="35">
        <f>+Febrúar!B26</f>
        <v>0</v>
      </c>
      <c r="D41" s="35">
        <f>+Febrúar!C26</f>
        <v>0</v>
      </c>
      <c r="E41" s="35">
        <f>+Febrúar!D26</f>
        <v>0</v>
      </c>
      <c r="F41" s="35">
        <f>+Febrúar!E26</f>
        <v>0</v>
      </c>
      <c r="G41" s="35">
        <f>+Febrúar!F26</f>
        <v>0</v>
      </c>
      <c r="H41" s="35">
        <f>+Febrúar!G26</f>
        <v>0</v>
      </c>
      <c r="I41" s="35">
        <f>+Febrúar!H26</f>
        <v>0</v>
      </c>
      <c r="J41" s="35">
        <f>+Febrúar!I26</f>
        <v>0</v>
      </c>
      <c r="K41" s="35">
        <f>+Febrúar!J26</f>
        <v>0</v>
      </c>
    </row>
    <row r="42" spans="1:11" x14ac:dyDescent="0.2">
      <c r="A42" s="182">
        <f>Upplýsingar!$E$14</f>
        <v>0</v>
      </c>
      <c r="B42" s="35" t="s">
        <v>25</v>
      </c>
      <c r="C42" s="35">
        <f>+Febrúar!B27</f>
        <v>0</v>
      </c>
      <c r="D42" s="35">
        <f>+Febrúar!C27</f>
        <v>0</v>
      </c>
      <c r="E42" s="35">
        <f>+Febrúar!D27</f>
        <v>0</v>
      </c>
      <c r="F42" s="35">
        <f>+Febrúar!E27</f>
        <v>0</v>
      </c>
      <c r="G42" s="35">
        <f>+Febrúar!F27</f>
        <v>0</v>
      </c>
      <c r="H42" s="35">
        <f>+Febrúar!G27</f>
        <v>0</v>
      </c>
      <c r="I42" s="35">
        <f>+Febrúar!H27</f>
        <v>0</v>
      </c>
      <c r="J42" s="35">
        <f>+Febrúar!I27</f>
        <v>0</v>
      </c>
      <c r="K42" s="35">
        <f>+Febrúar!J27</f>
        <v>0</v>
      </c>
    </row>
    <row r="43" spans="1:11" x14ac:dyDescent="0.2">
      <c r="A43" s="182">
        <f>Upplýsingar!$E$14</f>
        <v>0</v>
      </c>
      <c r="B43" s="35" t="s">
        <v>25</v>
      </c>
      <c r="C43" s="35">
        <f>+Febrúar!B28</f>
        <v>0</v>
      </c>
      <c r="D43" s="35">
        <f>+Febrúar!C28</f>
        <v>0</v>
      </c>
      <c r="E43" s="35">
        <f>+Febrúar!D28</f>
        <v>0</v>
      </c>
      <c r="F43" s="35">
        <f>+Febrúar!E28</f>
        <v>0</v>
      </c>
      <c r="G43" s="35">
        <f>+Febrúar!F28</f>
        <v>0</v>
      </c>
      <c r="H43" s="35">
        <f>+Febrúar!G28</f>
        <v>0</v>
      </c>
      <c r="I43" s="35">
        <f>+Febrúar!H28</f>
        <v>0</v>
      </c>
      <c r="J43" s="35">
        <f>+Febrúar!I28</f>
        <v>0</v>
      </c>
      <c r="K43" s="35">
        <f>+Febrúar!J28</f>
        <v>0</v>
      </c>
    </row>
    <row r="44" spans="1:11" x14ac:dyDescent="0.2">
      <c r="A44" s="182">
        <f>Upplýsingar!$E$14</f>
        <v>0</v>
      </c>
      <c r="B44" s="35" t="s">
        <v>25</v>
      </c>
      <c r="C44" s="35">
        <f>+Febrúar!B29</f>
        <v>0</v>
      </c>
      <c r="D44" s="35">
        <f>+Febrúar!C29</f>
        <v>0</v>
      </c>
      <c r="E44" s="35">
        <f>+Febrúar!D29</f>
        <v>0</v>
      </c>
      <c r="F44" s="35">
        <f>+Febrúar!E29</f>
        <v>0</v>
      </c>
      <c r="G44" s="35">
        <f>+Febrúar!F29</f>
        <v>0</v>
      </c>
      <c r="H44" s="35">
        <f>+Febrúar!G29</f>
        <v>0</v>
      </c>
      <c r="I44" s="35">
        <f>+Febrúar!H29</f>
        <v>0</v>
      </c>
      <c r="J44" s="35">
        <f>+Febrúar!I29</f>
        <v>0</v>
      </c>
      <c r="K44" s="35">
        <f>+Febrúar!J29</f>
        <v>0</v>
      </c>
    </row>
    <row r="45" spans="1:11" x14ac:dyDescent="0.2">
      <c r="A45" s="182">
        <f>Upplýsingar!$E$14</f>
        <v>0</v>
      </c>
      <c r="B45" s="35" t="s">
        <v>25</v>
      </c>
      <c r="C45" s="35">
        <f>+Febrúar!B30</f>
        <v>0</v>
      </c>
      <c r="D45" s="35">
        <f>+Febrúar!C30</f>
        <v>0</v>
      </c>
      <c r="E45" s="35">
        <f>+Febrúar!D30</f>
        <v>0</v>
      </c>
      <c r="F45" s="35">
        <f>+Febrúar!E30</f>
        <v>0</v>
      </c>
      <c r="G45" s="35">
        <f>+Febrúar!F30</f>
        <v>0</v>
      </c>
      <c r="H45" s="35">
        <f>+Febrúar!G30</f>
        <v>0</v>
      </c>
      <c r="I45" s="35">
        <f>+Febrúar!H30</f>
        <v>0</v>
      </c>
      <c r="J45" s="35">
        <f>+Febrúar!I30</f>
        <v>0</v>
      </c>
      <c r="K45" s="35">
        <f>+Febrúar!J30</f>
        <v>0</v>
      </c>
    </row>
    <row r="46" spans="1:11" x14ac:dyDescent="0.2">
      <c r="A46" s="182">
        <f>Upplýsingar!$E$14</f>
        <v>0</v>
      </c>
      <c r="B46" s="35" t="s">
        <v>25</v>
      </c>
      <c r="C46" s="35">
        <f>+Febrúar!B31</f>
        <v>0</v>
      </c>
      <c r="D46" s="35">
        <f>+Febrúar!C31</f>
        <v>0</v>
      </c>
      <c r="E46" s="35">
        <f>+Febrúar!D31</f>
        <v>0</v>
      </c>
      <c r="F46" s="35">
        <f>+Febrúar!E31</f>
        <v>0</v>
      </c>
      <c r="G46" s="35">
        <f>+Febrúar!F31</f>
        <v>0</v>
      </c>
      <c r="H46" s="35">
        <f>+Febrúar!G31</f>
        <v>0</v>
      </c>
      <c r="I46" s="35">
        <f>+Febrúar!H31</f>
        <v>0</v>
      </c>
      <c r="J46" s="35">
        <f>+Febrúar!I31</f>
        <v>0</v>
      </c>
      <c r="K46" s="35">
        <f>+Febrúar!J31</f>
        <v>0</v>
      </c>
    </row>
    <row r="47" spans="1:11" x14ac:dyDescent="0.2">
      <c r="A47" s="182">
        <f>Upplýsingar!$E$14</f>
        <v>0</v>
      </c>
      <c r="B47" s="35" t="s">
        <v>25</v>
      </c>
      <c r="C47" s="35">
        <f>+Febrúar!B32</f>
        <v>0</v>
      </c>
      <c r="D47" s="35">
        <f>+Febrúar!C32</f>
        <v>0</v>
      </c>
      <c r="E47" s="35">
        <f>+Febrúar!D32</f>
        <v>0</v>
      </c>
      <c r="F47" s="35">
        <f>+Febrúar!E32</f>
        <v>0</v>
      </c>
      <c r="G47" s="35">
        <f>+Febrúar!F32</f>
        <v>0</v>
      </c>
      <c r="H47" s="35">
        <f>+Febrúar!G32</f>
        <v>0</v>
      </c>
      <c r="I47" s="35">
        <f>+Febrúar!H32</f>
        <v>0</v>
      </c>
      <c r="J47" s="35">
        <f>+Febrúar!I32</f>
        <v>0</v>
      </c>
      <c r="K47" s="35">
        <f>+Febrúar!J32</f>
        <v>0</v>
      </c>
    </row>
    <row r="48" spans="1:11" x14ac:dyDescent="0.2">
      <c r="A48" s="182">
        <f>Upplýsingar!$E$14</f>
        <v>0</v>
      </c>
      <c r="B48" s="35" t="s">
        <v>25</v>
      </c>
      <c r="C48" s="35">
        <f>+Febrúar!B33</f>
        <v>0</v>
      </c>
      <c r="D48" s="35">
        <f>+Febrúar!C33</f>
        <v>0</v>
      </c>
      <c r="E48" s="35">
        <f>+Febrúar!D33</f>
        <v>0</v>
      </c>
      <c r="F48" s="35">
        <f>+Febrúar!E33</f>
        <v>0</v>
      </c>
      <c r="G48" s="35">
        <f>+Febrúar!F33</f>
        <v>0</v>
      </c>
      <c r="H48" s="35">
        <f>+Febrúar!G33</f>
        <v>0</v>
      </c>
      <c r="I48" s="35">
        <f>+Febrúar!H33</f>
        <v>0</v>
      </c>
      <c r="J48" s="35">
        <f>+Febrúar!I33</f>
        <v>0</v>
      </c>
      <c r="K48" s="35">
        <f>+Febrúar!J33</f>
        <v>0</v>
      </c>
    </row>
    <row r="49" spans="1:11" x14ac:dyDescent="0.2">
      <c r="A49" s="183">
        <f>Upplýsingar!$E$14</f>
        <v>0</v>
      </c>
      <c r="B49" s="36" t="s">
        <v>25</v>
      </c>
      <c r="C49" s="36">
        <f>+Febrúar!B34</f>
        <v>0</v>
      </c>
      <c r="D49" s="36">
        <f>+Febrúar!C34</f>
        <v>0</v>
      </c>
      <c r="E49" s="36">
        <f>+Febrúar!D34</f>
        <v>0</v>
      </c>
      <c r="F49" s="36">
        <f>+Febrúar!E34</f>
        <v>0</v>
      </c>
      <c r="G49" s="36">
        <f>+Febrúar!F34</f>
        <v>0</v>
      </c>
      <c r="H49" s="36">
        <f>+Febrúar!G34</f>
        <v>0</v>
      </c>
      <c r="I49" s="36">
        <f>+Febrúar!H34</f>
        <v>0</v>
      </c>
      <c r="J49" s="36">
        <f>+Febrúar!I34</f>
        <v>0</v>
      </c>
      <c r="K49" s="36">
        <f>+Febrúar!J34</f>
        <v>0</v>
      </c>
    </row>
    <row r="50" spans="1:11" x14ac:dyDescent="0.2">
      <c r="A50" s="182">
        <f>Upplýsingar!$E$14</f>
        <v>0</v>
      </c>
      <c r="B50" s="35" t="s">
        <v>6</v>
      </c>
      <c r="C50" s="35">
        <f>+Mars!B11</f>
        <v>0</v>
      </c>
      <c r="D50" s="35">
        <f>+Mars!C11</f>
        <v>0</v>
      </c>
      <c r="E50" s="35">
        <f>+Mars!D11</f>
        <v>0</v>
      </c>
      <c r="F50" s="35">
        <f>+Mars!E11</f>
        <v>0</v>
      </c>
      <c r="G50" s="35">
        <f>+Mars!F11</f>
        <v>0</v>
      </c>
      <c r="H50" s="35">
        <f>+Mars!G11</f>
        <v>0</v>
      </c>
      <c r="I50" s="35">
        <f>+Mars!H11</f>
        <v>0</v>
      </c>
      <c r="J50" s="35">
        <f>+Mars!I11</f>
        <v>0</v>
      </c>
      <c r="K50" s="35">
        <f>+Mars!J11</f>
        <v>0</v>
      </c>
    </row>
    <row r="51" spans="1:11" x14ac:dyDescent="0.2">
      <c r="A51" s="182">
        <f>Upplýsingar!$E$14</f>
        <v>0</v>
      </c>
      <c r="B51" s="35" t="s">
        <v>6</v>
      </c>
      <c r="C51" s="35">
        <f>+Mars!B12</f>
        <v>0</v>
      </c>
      <c r="D51" s="35">
        <f>+Mars!C12</f>
        <v>0</v>
      </c>
      <c r="E51" s="35">
        <f>+Mars!D12</f>
        <v>0</v>
      </c>
      <c r="F51" s="35">
        <f>+Mars!E12</f>
        <v>0</v>
      </c>
      <c r="G51" s="35">
        <f>+Mars!F12</f>
        <v>0</v>
      </c>
      <c r="H51" s="35">
        <f>+Mars!G12</f>
        <v>0</v>
      </c>
      <c r="I51" s="35">
        <f>+Mars!H12</f>
        <v>0</v>
      </c>
      <c r="J51" s="35">
        <f>+Mars!I12</f>
        <v>0</v>
      </c>
      <c r="K51" s="35">
        <f>+Mars!J12</f>
        <v>0</v>
      </c>
    </row>
    <row r="52" spans="1:11" x14ac:dyDescent="0.2">
      <c r="A52" s="182">
        <f>Upplýsingar!$E$14</f>
        <v>0</v>
      </c>
      <c r="B52" s="35" t="s">
        <v>6</v>
      </c>
      <c r="C52" s="35">
        <f>+Mars!B13</f>
        <v>0</v>
      </c>
      <c r="D52" s="35">
        <f>+Mars!C13</f>
        <v>0</v>
      </c>
      <c r="E52" s="35">
        <f>+Mars!D13</f>
        <v>0</v>
      </c>
      <c r="F52" s="35">
        <f>+Mars!E13</f>
        <v>0</v>
      </c>
      <c r="G52" s="35">
        <f>+Mars!F13</f>
        <v>0</v>
      </c>
      <c r="H52" s="35">
        <f>+Mars!G13</f>
        <v>0</v>
      </c>
      <c r="I52" s="35">
        <f>+Mars!H13</f>
        <v>0</v>
      </c>
      <c r="J52" s="35">
        <f>+Mars!I13</f>
        <v>0</v>
      </c>
      <c r="K52" s="35">
        <f>+Mars!J13</f>
        <v>0</v>
      </c>
    </row>
    <row r="53" spans="1:11" x14ac:dyDescent="0.2">
      <c r="A53" s="182">
        <f>Upplýsingar!$E$14</f>
        <v>0</v>
      </c>
      <c r="B53" s="35" t="s">
        <v>6</v>
      </c>
      <c r="C53" s="35">
        <f>+Mars!B14</f>
        <v>0</v>
      </c>
      <c r="D53" s="35">
        <f>+Mars!C14</f>
        <v>0</v>
      </c>
      <c r="E53" s="35">
        <f>+Mars!D14</f>
        <v>0</v>
      </c>
      <c r="F53" s="35">
        <f>+Mars!E14</f>
        <v>0</v>
      </c>
      <c r="G53" s="35">
        <f>+Mars!F14</f>
        <v>0</v>
      </c>
      <c r="H53" s="35">
        <f>+Mars!G14</f>
        <v>0</v>
      </c>
      <c r="I53" s="35">
        <f>+Mars!H14</f>
        <v>0</v>
      </c>
      <c r="J53" s="35">
        <f>+Mars!I14</f>
        <v>0</v>
      </c>
      <c r="K53" s="35">
        <f>+Mars!J14</f>
        <v>0</v>
      </c>
    </row>
    <row r="54" spans="1:11" x14ac:dyDescent="0.2">
      <c r="A54" s="182">
        <f>Upplýsingar!$E$14</f>
        <v>0</v>
      </c>
      <c r="B54" s="35" t="s">
        <v>6</v>
      </c>
      <c r="C54" s="35">
        <f>+Mars!B15</f>
        <v>0</v>
      </c>
      <c r="D54" s="35">
        <f>+Mars!C15</f>
        <v>0</v>
      </c>
      <c r="E54" s="35">
        <f>+Mars!D15</f>
        <v>0</v>
      </c>
      <c r="F54" s="35">
        <f>+Mars!E15</f>
        <v>0</v>
      </c>
      <c r="G54" s="35">
        <f>+Mars!F15</f>
        <v>0</v>
      </c>
      <c r="H54" s="35">
        <f>+Mars!G15</f>
        <v>0</v>
      </c>
      <c r="I54" s="35">
        <f>+Mars!H15</f>
        <v>0</v>
      </c>
      <c r="J54" s="35">
        <f>+Mars!I15</f>
        <v>0</v>
      </c>
      <c r="K54" s="35">
        <f>+Mars!J15</f>
        <v>0</v>
      </c>
    </row>
    <row r="55" spans="1:11" x14ac:dyDescent="0.2">
      <c r="A55" s="182">
        <f>Upplýsingar!$E$14</f>
        <v>0</v>
      </c>
      <c r="B55" s="35" t="s">
        <v>6</v>
      </c>
      <c r="C55" s="35">
        <f>+Mars!B16</f>
        <v>0</v>
      </c>
      <c r="D55" s="35">
        <f>+Mars!C16</f>
        <v>0</v>
      </c>
      <c r="E55" s="35">
        <f>+Mars!D16</f>
        <v>0</v>
      </c>
      <c r="F55" s="35">
        <f>+Mars!E16</f>
        <v>0</v>
      </c>
      <c r="G55" s="35">
        <f>+Mars!F16</f>
        <v>0</v>
      </c>
      <c r="H55" s="35">
        <f>+Mars!G16</f>
        <v>0</v>
      </c>
      <c r="I55" s="35">
        <f>+Mars!H16</f>
        <v>0</v>
      </c>
      <c r="J55" s="35">
        <f>+Mars!I16</f>
        <v>0</v>
      </c>
      <c r="K55" s="35">
        <f>+Mars!J16</f>
        <v>0</v>
      </c>
    </row>
    <row r="56" spans="1:11" x14ac:dyDescent="0.2">
      <c r="A56" s="182">
        <f>Upplýsingar!$E$14</f>
        <v>0</v>
      </c>
      <c r="B56" s="35" t="s">
        <v>6</v>
      </c>
      <c r="C56" s="35">
        <f>+Mars!B17</f>
        <v>0</v>
      </c>
      <c r="D56" s="35">
        <f>+Mars!C17</f>
        <v>0</v>
      </c>
      <c r="E56" s="35">
        <f>+Mars!D17</f>
        <v>0</v>
      </c>
      <c r="F56" s="35">
        <f>+Mars!E17</f>
        <v>0</v>
      </c>
      <c r="G56" s="35">
        <f>+Mars!F17</f>
        <v>0</v>
      </c>
      <c r="H56" s="35">
        <f>+Mars!G17</f>
        <v>0</v>
      </c>
      <c r="I56" s="35">
        <f>+Mars!H17</f>
        <v>0</v>
      </c>
      <c r="J56" s="35">
        <f>+Mars!I17</f>
        <v>0</v>
      </c>
      <c r="K56" s="35">
        <f>+Mars!J17</f>
        <v>0</v>
      </c>
    </row>
    <row r="57" spans="1:11" x14ac:dyDescent="0.2">
      <c r="A57" s="182">
        <f>Upplýsingar!$E$14</f>
        <v>0</v>
      </c>
      <c r="B57" s="35" t="s">
        <v>6</v>
      </c>
      <c r="C57" s="35">
        <f>+Mars!B18</f>
        <v>0</v>
      </c>
      <c r="D57" s="35">
        <f>+Mars!C18</f>
        <v>0</v>
      </c>
      <c r="E57" s="35">
        <f>+Mars!D18</f>
        <v>0</v>
      </c>
      <c r="F57" s="35">
        <f>+Mars!E18</f>
        <v>0</v>
      </c>
      <c r="G57" s="35">
        <f>+Mars!F18</f>
        <v>0</v>
      </c>
      <c r="H57" s="35">
        <f>+Mars!G18</f>
        <v>0</v>
      </c>
      <c r="I57" s="35">
        <f>+Mars!H18</f>
        <v>0</v>
      </c>
      <c r="J57" s="35">
        <f>+Mars!I18</f>
        <v>0</v>
      </c>
      <c r="K57" s="35">
        <f>+Mars!J18</f>
        <v>0</v>
      </c>
    </row>
    <row r="58" spans="1:11" x14ac:dyDescent="0.2">
      <c r="A58" s="182">
        <f>Upplýsingar!$E$14</f>
        <v>0</v>
      </c>
      <c r="B58" s="35" t="s">
        <v>6</v>
      </c>
      <c r="C58" s="35">
        <f>+Mars!B19</f>
        <v>0</v>
      </c>
      <c r="D58" s="35">
        <f>+Mars!C19</f>
        <v>0</v>
      </c>
      <c r="E58" s="35">
        <f>+Mars!D19</f>
        <v>0</v>
      </c>
      <c r="F58" s="35">
        <f>+Mars!E19</f>
        <v>0</v>
      </c>
      <c r="G58" s="35">
        <f>+Mars!F19</f>
        <v>0</v>
      </c>
      <c r="H58" s="35">
        <f>+Mars!G19</f>
        <v>0</v>
      </c>
      <c r="I58" s="35">
        <f>+Mars!H19</f>
        <v>0</v>
      </c>
      <c r="J58" s="35">
        <f>+Mars!I19</f>
        <v>0</v>
      </c>
      <c r="K58" s="35">
        <f>+Mars!J19</f>
        <v>0</v>
      </c>
    </row>
    <row r="59" spans="1:11" x14ac:dyDescent="0.2">
      <c r="A59" s="182">
        <f>Upplýsingar!$E$14</f>
        <v>0</v>
      </c>
      <c r="B59" s="35" t="s">
        <v>6</v>
      </c>
      <c r="C59" s="35">
        <f>+Mars!B20</f>
        <v>0</v>
      </c>
      <c r="D59" s="35">
        <f>+Mars!C20</f>
        <v>0</v>
      </c>
      <c r="E59" s="35">
        <f>+Mars!D20</f>
        <v>0</v>
      </c>
      <c r="F59" s="35">
        <f>+Mars!E20</f>
        <v>0</v>
      </c>
      <c r="G59" s="35">
        <f>+Mars!F20</f>
        <v>0</v>
      </c>
      <c r="H59" s="35">
        <f>+Mars!G20</f>
        <v>0</v>
      </c>
      <c r="I59" s="35">
        <f>+Mars!H20</f>
        <v>0</v>
      </c>
      <c r="J59" s="35">
        <f>+Mars!I20</f>
        <v>0</v>
      </c>
      <c r="K59" s="35">
        <f>+Mars!J20</f>
        <v>0</v>
      </c>
    </row>
    <row r="60" spans="1:11" x14ac:dyDescent="0.2">
      <c r="A60" s="182">
        <f>Upplýsingar!$E$14</f>
        <v>0</v>
      </c>
      <c r="B60" s="35" t="s">
        <v>6</v>
      </c>
      <c r="C60" s="35">
        <f>+Mars!B21</f>
        <v>0</v>
      </c>
      <c r="D60" s="35">
        <f>+Mars!C21</f>
        <v>0</v>
      </c>
      <c r="E60" s="35">
        <f>+Mars!D21</f>
        <v>0</v>
      </c>
      <c r="F60" s="35">
        <f>+Mars!E21</f>
        <v>0</v>
      </c>
      <c r="G60" s="35">
        <f>+Mars!F21</f>
        <v>0</v>
      </c>
      <c r="H60" s="35">
        <f>+Mars!G21</f>
        <v>0</v>
      </c>
      <c r="I60" s="35">
        <f>+Mars!H21</f>
        <v>0</v>
      </c>
      <c r="J60" s="35">
        <f>+Mars!I21</f>
        <v>0</v>
      </c>
      <c r="K60" s="35">
        <f>+Mars!J21</f>
        <v>0</v>
      </c>
    </row>
    <row r="61" spans="1:11" x14ac:dyDescent="0.2">
      <c r="A61" s="182">
        <f>Upplýsingar!$E$14</f>
        <v>0</v>
      </c>
      <c r="B61" s="35" t="s">
        <v>6</v>
      </c>
      <c r="C61" s="35">
        <f>+Mars!B22</f>
        <v>0</v>
      </c>
      <c r="D61" s="35">
        <f>+Mars!C22</f>
        <v>0</v>
      </c>
      <c r="E61" s="35">
        <f>+Mars!D22</f>
        <v>0</v>
      </c>
      <c r="F61" s="35">
        <f>+Mars!E22</f>
        <v>0</v>
      </c>
      <c r="G61" s="35">
        <f>+Mars!F22</f>
        <v>0</v>
      </c>
      <c r="H61" s="35">
        <f>+Mars!G22</f>
        <v>0</v>
      </c>
      <c r="I61" s="35">
        <f>+Mars!H22</f>
        <v>0</v>
      </c>
      <c r="J61" s="35">
        <f>+Mars!I22</f>
        <v>0</v>
      </c>
      <c r="K61" s="35">
        <f>+Mars!J22</f>
        <v>0</v>
      </c>
    </row>
    <row r="62" spans="1:11" x14ac:dyDescent="0.2">
      <c r="A62" s="182">
        <f>Upplýsingar!$E$14</f>
        <v>0</v>
      </c>
      <c r="B62" s="35" t="s">
        <v>6</v>
      </c>
      <c r="C62" s="35">
        <f>+Mars!B23</f>
        <v>0</v>
      </c>
      <c r="D62" s="35">
        <f>+Mars!C23</f>
        <v>0</v>
      </c>
      <c r="E62" s="35">
        <f>+Mars!D23</f>
        <v>0</v>
      </c>
      <c r="F62" s="35">
        <f>+Mars!E23</f>
        <v>0</v>
      </c>
      <c r="G62" s="35">
        <f>+Mars!F23</f>
        <v>0</v>
      </c>
      <c r="H62" s="35">
        <f>+Mars!G23</f>
        <v>0</v>
      </c>
      <c r="I62" s="35">
        <f>+Mars!H23</f>
        <v>0</v>
      </c>
      <c r="J62" s="35">
        <f>+Mars!I23</f>
        <v>0</v>
      </c>
      <c r="K62" s="35">
        <f>+Mars!J23</f>
        <v>0</v>
      </c>
    </row>
    <row r="63" spans="1:11" x14ac:dyDescent="0.2">
      <c r="A63" s="182">
        <f>Upplýsingar!$E$14</f>
        <v>0</v>
      </c>
      <c r="B63" s="35" t="s">
        <v>6</v>
      </c>
      <c r="C63" s="35">
        <f>+Mars!B24</f>
        <v>0</v>
      </c>
      <c r="D63" s="35">
        <f>+Mars!C24</f>
        <v>0</v>
      </c>
      <c r="E63" s="35">
        <f>+Mars!D24</f>
        <v>0</v>
      </c>
      <c r="F63" s="35">
        <f>+Mars!E24</f>
        <v>0</v>
      </c>
      <c r="G63" s="35">
        <f>+Mars!F24</f>
        <v>0</v>
      </c>
      <c r="H63" s="35">
        <f>+Mars!G24</f>
        <v>0</v>
      </c>
      <c r="I63" s="35">
        <f>+Mars!H24</f>
        <v>0</v>
      </c>
      <c r="J63" s="35">
        <f>+Mars!I24</f>
        <v>0</v>
      </c>
      <c r="K63" s="35">
        <f>+Mars!J24</f>
        <v>0</v>
      </c>
    </row>
    <row r="64" spans="1:11" x14ac:dyDescent="0.2">
      <c r="A64" s="182">
        <f>Upplýsingar!$E$14</f>
        <v>0</v>
      </c>
      <c r="B64" s="35" t="s">
        <v>6</v>
      </c>
      <c r="C64" s="35">
        <f>+Mars!B25</f>
        <v>0</v>
      </c>
      <c r="D64" s="35">
        <f>+Mars!C25</f>
        <v>0</v>
      </c>
      <c r="E64" s="35">
        <f>+Mars!D25</f>
        <v>0</v>
      </c>
      <c r="F64" s="35">
        <f>+Mars!E25</f>
        <v>0</v>
      </c>
      <c r="G64" s="35">
        <f>+Mars!F25</f>
        <v>0</v>
      </c>
      <c r="H64" s="35">
        <f>+Mars!G25</f>
        <v>0</v>
      </c>
      <c r="I64" s="35">
        <f>+Mars!H25</f>
        <v>0</v>
      </c>
      <c r="J64" s="35">
        <f>+Mars!I25</f>
        <v>0</v>
      </c>
      <c r="K64" s="35">
        <f>+Mars!J25</f>
        <v>0</v>
      </c>
    </row>
    <row r="65" spans="1:11" x14ac:dyDescent="0.2">
      <c r="A65" s="182">
        <f>Upplýsingar!$E$14</f>
        <v>0</v>
      </c>
      <c r="B65" s="35" t="s">
        <v>6</v>
      </c>
      <c r="C65" s="35">
        <f>+Mars!B26</f>
        <v>0</v>
      </c>
      <c r="D65" s="35">
        <f>+Mars!C26</f>
        <v>0</v>
      </c>
      <c r="E65" s="35">
        <f>+Mars!D26</f>
        <v>0</v>
      </c>
      <c r="F65" s="35">
        <f>+Mars!E26</f>
        <v>0</v>
      </c>
      <c r="G65" s="35">
        <f>+Mars!F26</f>
        <v>0</v>
      </c>
      <c r="H65" s="35">
        <f>+Mars!G26</f>
        <v>0</v>
      </c>
      <c r="I65" s="35">
        <f>+Mars!H26</f>
        <v>0</v>
      </c>
      <c r="J65" s="35">
        <f>+Mars!I26</f>
        <v>0</v>
      </c>
      <c r="K65" s="35">
        <f>+Mars!J26</f>
        <v>0</v>
      </c>
    </row>
    <row r="66" spans="1:11" x14ac:dyDescent="0.2">
      <c r="A66" s="182">
        <f>Upplýsingar!$E$14</f>
        <v>0</v>
      </c>
      <c r="B66" s="35" t="s">
        <v>6</v>
      </c>
      <c r="C66" s="35">
        <f>+Mars!B27</f>
        <v>0</v>
      </c>
      <c r="D66" s="35">
        <f>+Mars!C27</f>
        <v>0</v>
      </c>
      <c r="E66" s="35">
        <f>+Mars!D27</f>
        <v>0</v>
      </c>
      <c r="F66" s="35">
        <f>+Mars!E27</f>
        <v>0</v>
      </c>
      <c r="G66" s="35">
        <f>+Mars!F27</f>
        <v>0</v>
      </c>
      <c r="H66" s="35">
        <f>+Mars!G27</f>
        <v>0</v>
      </c>
      <c r="I66" s="35">
        <f>+Mars!H27</f>
        <v>0</v>
      </c>
      <c r="J66" s="35">
        <f>+Mars!I27</f>
        <v>0</v>
      </c>
      <c r="K66" s="35">
        <f>+Mars!J27</f>
        <v>0</v>
      </c>
    </row>
    <row r="67" spans="1:11" x14ac:dyDescent="0.2">
      <c r="A67" s="182">
        <f>Upplýsingar!$E$14</f>
        <v>0</v>
      </c>
      <c r="B67" s="35" t="s">
        <v>6</v>
      </c>
      <c r="C67" s="35">
        <f>+Mars!B28</f>
        <v>0</v>
      </c>
      <c r="D67" s="35">
        <f>+Mars!C28</f>
        <v>0</v>
      </c>
      <c r="E67" s="35">
        <f>+Mars!D28</f>
        <v>0</v>
      </c>
      <c r="F67" s="35">
        <f>+Mars!E28</f>
        <v>0</v>
      </c>
      <c r="G67" s="35">
        <f>+Mars!F28</f>
        <v>0</v>
      </c>
      <c r="H67" s="35">
        <f>+Mars!G28</f>
        <v>0</v>
      </c>
      <c r="I67" s="35">
        <f>+Mars!H28</f>
        <v>0</v>
      </c>
      <c r="J67" s="35">
        <f>+Mars!I28</f>
        <v>0</v>
      </c>
      <c r="K67" s="35">
        <f>+Mars!J28</f>
        <v>0</v>
      </c>
    </row>
    <row r="68" spans="1:11" x14ac:dyDescent="0.2">
      <c r="A68" s="182">
        <f>Upplýsingar!$E$14</f>
        <v>0</v>
      </c>
      <c r="B68" s="35" t="s">
        <v>6</v>
      </c>
      <c r="C68" s="35">
        <f>+Mars!B29</f>
        <v>0</v>
      </c>
      <c r="D68" s="35">
        <f>+Mars!C29</f>
        <v>0</v>
      </c>
      <c r="E68" s="35">
        <f>+Mars!D29</f>
        <v>0</v>
      </c>
      <c r="F68" s="35">
        <f>+Mars!E29</f>
        <v>0</v>
      </c>
      <c r="G68" s="35">
        <f>+Mars!F29</f>
        <v>0</v>
      </c>
      <c r="H68" s="35">
        <f>+Mars!G29</f>
        <v>0</v>
      </c>
      <c r="I68" s="35">
        <f>+Mars!H29</f>
        <v>0</v>
      </c>
      <c r="J68" s="35">
        <f>+Mars!I29</f>
        <v>0</v>
      </c>
      <c r="K68" s="35">
        <f>+Mars!J29</f>
        <v>0</v>
      </c>
    </row>
    <row r="69" spans="1:11" x14ac:dyDescent="0.2">
      <c r="A69" s="182">
        <f>Upplýsingar!$E$14</f>
        <v>0</v>
      </c>
      <c r="B69" s="35" t="s">
        <v>6</v>
      </c>
      <c r="C69" s="35">
        <f>+Mars!B30</f>
        <v>0</v>
      </c>
      <c r="D69" s="35">
        <f>+Mars!C30</f>
        <v>0</v>
      </c>
      <c r="E69" s="35">
        <f>+Mars!D30</f>
        <v>0</v>
      </c>
      <c r="F69" s="35">
        <f>+Mars!E30</f>
        <v>0</v>
      </c>
      <c r="G69" s="35">
        <f>+Mars!F30</f>
        <v>0</v>
      </c>
      <c r="H69" s="35">
        <f>+Mars!G30</f>
        <v>0</v>
      </c>
      <c r="I69" s="35">
        <f>+Mars!H30</f>
        <v>0</v>
      </c>
      <c r="J69" s="35">
        <f>+Mars!I30</f>
        <v>0</v>
      </c>
      <c r="K69" s="35">
        <f>+Mars!J30</f>
        <v>0</v>
      </c>
    </row>
    <row r="70" spans="1:11" x14ac:dyDescent="0.2">
      <c r="A70" s="182">
        <f>Upplýsingar!$E$14</f>
        <v>0</v>
      </c>
      <c r="B70" s="35" t="s">
        <v>6</v>
      </c>
      <c r="C70" s="35">
        <f>+Mars!B31</f>
        <v>0</v>
      </c>
      <c r="D70" s="35">
        <f>+Mars!C31</f>
        <v>0</v>
      </c>
      <c r="E70" s="35">
        <f>+Mars!D31</f>
        <v>0</v>
      </c>
      <c r="F70" s="35">
        <f>+Mars!E31</f>
        <v>0</v>
      </c>
      <c r="G70" s="35">
        <f>+Mars!F31</f>
        <v>0</v>
      </c>
      <c r="H70" s="35">
        <f>+Mars!G31</f>
        <v>0</v>
      </c>
      <c r="I70" s="35">
        <f>+Mars!H31</f>
        <v>0</v>
      </c>
      <c r="J70" s="35">
        <f>+Mars!I31</f>
        <v>0</v>
      </c>
      <c r="K70" s="35">
        <f>+Mars!J31</f>
        <v>0</v>
      </c>
    </row>
    <row r="71" spans="1:11" x14ac:dyDescent="0.2">
      <c r="A71" s="182">
        <f>Upplýsingar!$E$14</f>
        <v>0</v>
      </c>
      <c r="B71" s="35" t="s">
        <v>6</v>
      </c>
      <c r="C71" s="35">
        <f>+Mars!B32</f>
        <v>0</v>
      </c>
      <c r="D71" s="35">
        <f>+Mars!C32</f>
        <v>0</v>
      </c>
      <c r="E71" s="35">
        <f>+Mars!D32</f>
        <v>0</v>
      </c>
      <c r="F71" s="35">
        <f>+Mars!E32</f>
        <v>0</v>
      </c>
      <c r="G71" s="35">
        <f>+Mars!F32</f>
        <v>0</v>
      </c>
      <c r="H71" s="35">
        <f>+Mars!G32</f>
        <v>0</v>
      </c>
      <c r="I71" s="35">
        <f>+Mars!H32</f>
        <v>0</v>
      </c>
      <c r="J71" s="35">
        <f>+Mars!I32</f>
        <v>0</v>
      </c>
      <c r="K71" s="35">
        <f>+Mars!J32</f>
        <v>0</v>
      </c>
    </row>
    <row r="72" spans="1:11" x14ac:dyDescent="0.2">
      <c r="A72" s="182">
        <f>Upplýsingar!$E$14</f>
        <v>0</v>
      </c>
      <c r="B72" s="35" t="s">
        <v>6</v>
      </c>
      <c r="C72" s="35">
        <f>+Mars!B33</f>
        <v>0</v>
      </c>
      <c r="D72" s="35">
        <f>+Mars!C33</f>
        <v>0</v>
      </c>
      <c r="E72" s="35">
        <f>+Mars!D33</f>
        <v>0</v>
      </c>
      <c r="F72" s="35">
        <f>+Mars!E33</f>
        <v>0</v>
      </c>
      <c r="G72" s="35">
        <f>+Mars!F33</f>
        <v>0</v>
      </c>
      <c r="H72" s="35">
        <f>+Mars!G33</f>
        <v>0</v>
      </c>
      <c r="I72" s="35">
        <f>+Mars!H33</f>
        <v>0</v>
      </c>
      <c r="J72" s="35">
        <f>+Mars!I33</f>
        <v>0</v>
      </c>
      <c r="K72" s="35">
        <f>+Mars!J33</f>
        <v>0</v>
      </c>
    </row>
    <row r="73" spans="1:11" x14ac:dyDescent="0.2">
      <c r="A73" s="183">
        <f>Upplýsingar!$E$14</f>
        <v>0</v>
      </c>
      <c r="B73" s="36" t="s">
        <v>6</v>
      </c>
      <c r="C73" s="36">
        <f>+Mars!B34</f>
        <v>0</v>
      </c>
      <c r="D73" s="36">
        <f>+Mars!C34</f>
        <v>0</v>
      </c>
      <c r="E73" s="36">
        <f>+Mars!D34</f>
        <v>0</v>
      </c>
      <c r="F73" s="36">
        <f>+Mars!E34</f>
        <v>0</v>
      </c>
      <c r="G73" s="36">
        <f>+Mars!F34</f>
        <v>0</v>
      </c>
      <c r="H73" s="36">
        <f>+Mars!G34</f>
        <v>0</v>
      </c>
      <c r="I73" s="36">
        <f>+Mars!H34</f>
        <v>0</v>
      </c>
      <c r="J73" s="36">
        <f>+Mars!I34</f>
        <v>0</v>
      </c>
      <c r="K73" s="36">
        <f>+Mars!J34</f>
        <v>0</v>
      </c>
    </row>
    <row r="74" spans="1:11" x14ac:dyDescent="0.2">
      <c r="A74" s="182">
        <f>Upplýsingar!$E$14</f>
        <v>0</v>
      </c>
      <c r="B74" s="35" t="s">
        <v>7</v>
      </c>
      <c r="C74" s="35">
        <f>+Apríl!B11</f>
        <v>0</v>
      </c>
      <c r="D74" s="35">
        <f>+Apríl!C11</f>
        <v>0</v>
      </c>
      <c r="E74" s="35">
        <f>+Apríl!D11</f>
        <v>0</v>
      </c>
      <c r="F74" s="35">
        <f>+Apríl!E11</f>
        <v>0</v>
      </c>
      <c r="G74" s="35">
        <f>+Apríl!F11</f>
        <v>0</v>
      </c>
      <c r="H74" s="35">
        <f>+Apríl!G11</f>
        <v>0</v>
      </c>
      <c r="I74" s="35">
        <f>+Apríl!H11</f>
        <v>0</v>
      </c>
      <c r="J74" s="35">
        <f>+Apríl!I11</f>
        <v>0</v>
      </c>
      <c r="K74" s="35">
        <f>+Apríl!J11</f>
        <v>0</v>
      </c>
    </row>
    <row r="75" spans="1:11" x14ac:dyDescent="0.2">
      <c r="A75" s="182">
        <f>Upplýsingar!$E$14</f>
        <v>0</v>
      </c>
      <c r="B75" s="35" t="s">
        <v>7</v>
      </c>
      <c r="C75" s="35">
        <f>+Apríl!B12</f>
        <v>0</v>
      </c>
      <c r="D75" s="35">
        <f>+Apríl!C12</f>
        <v>0</v>
      </c>
      <c r="E75" s="35">
        <f>+Apríl!D12</f>
        <v>0</v>
      </c>
      <c r="F75" s="35">
        <f>+Apríl!E12</f>
        <v>0</v>
      </c>
      <c r="G75" s="35">
        <f>+Apríl!F12</f>
        <v>0</v>
      </c>
      <c r="H75" s="35">
        <f>+Apríl!G12</f>
        <v>0</v>
      </c>
      <c r="I75" s="35">
        <f>+Apríl!H12</f>
        <v>0</v>
      </c>
      <c r="J75" s="35">
        <f>+Apríl!I12</f>
        <v>0</v>
      </c>
      <c r="K75" s="35">
        <f>+Apríl!J12</f>
        <v>0</v>
      </c>
    </row>
    <row r="76" spans="1:11" x14ac:dyDescent="0.2">
      <c r="A76" s="182">
        <f>Upplýsingar!$E$14</f>
        <v>0</v>
      </c>
      <c r="B76" s="35" t="s">
        <v>7</v>
      </c>
      <c r="C76" s="35">
        <f>+Apríl!B13</f>
        <v>0</v>
      </c>
      <c r="D76" s="35">
        <f>+Apríl!C13</f>
        <v>0</v>
      </c>
      <c r="E76" s="35">
        <f>+Apríl!D13</f>
        <v>0</v>
      </c>
      <c r="F76" s="35">
        <f>+Apríl!E13</f>
        <v>0</v>
      </c>
      <c r="G76" s="35">
        <f>+Apríl!F13</f>
        <v>0</v>
      </c>
      <c r="H76" s="35">
        <f>+Apríl!G13</f>
        <v>0</v>
      </c>
      <c r="I76" s="35">
        <f>+Apríl!H13</f>
        <v>0</v>
      </c>
      <c r="J76" s="35">
        <f>+Apríl!I13</f>
        <v>0</v>
      </c>
      <c r="K76" s="35">
        <f>+Apríl!J13</f>
        <v>0</v>
      </c>
    </row>
    <row r="77" spans="1:11" x14ac:dyDescent="0.2">
      <c r="A77" s="182">
        <f>Upplýsingar!$E$14</f>
        <v>0</v>
      </c>
      <c r="B77" s="35" t="s">
        <v>7</v>
      </c>
      <c r="C77" s="35">
        <f>+Apríl!B14</f>
        <v>0</v>
      </c>
      <c r="D77" s="35">
        <f>+Apríl!C14</f>
        <v>0</v>
      </c>
      <c r="E77" s="35">
        <f>+Apríl!D14</f>
        <v>0</v>
      </c>
      <c r="F77" s="35">
        <f>+Apríl!E14</f>
        <v>0</v>
      </c>
      <c r="G77" s="35">
        <f>+Apríl!F14</f>
        <v>0</v>
      </c>
      <c r="H77" s="35">
        <f>+Apríl!G14</f>
        <v>0</v>
      </c>
      <c r="I77" s="35">
        <f>+Apríl!H14</f>
        <v>0</v>
      </c>
      <c r="J77" s="35">
        <f>+Apríl!I14</f>
        <v>0</v>
      </c>
      <c r="K77" s="35">
        <f>+Apríl!J14</f>
        <v>0</v>
      </c>
    </row>
    <row r="78" spans="1:11" x14ac:dyDescent="0.2">
      <c r="A78" s="182">
        <f>Upplýsingar!$E$14</f>
        <v>0</v>
      </c>
      <c r="B78" s="35" t="s">
        <v>7</v>
      </c>
      <c r="C78" s="35">
        <f>+Apríl!B15</f>
        <v>0</v>
      </c>
      <c r="D78" s="35">
        <f>+Apríl!C15</f>
        <v>0</v>
      </c>
      <c r="E78" s="35">
        <f>+Apríl!D15</f>
        <v>0</v>
      </c>
      <c r="F78" s="35">
        <f>+Apríl!E15</f>
        <v>0</v>
      </c>
      <c r="G78" s="35">
        <f>+Apríl!F15</f>
        <v>0</v>
      </c>
      <c r="H78" s="35">
        <f>+Apríl!G15</f>
        <v>0</v>
      </c>
      <c r="I78" s="35">
        <f>+Apríl!H15</f>
        <v>0</v>
      </c>
      <c r="J78" s="35">
        <f>+Apríl!I15</f>
        <v>0</v>
      </c>
      <c r="K78" s="35">
        <f>+Apríl!J15</f>
        <v>0</v>
      </c>
    </row>
    <row r="79" spans="1:11" x14ac:dyDescent="0.2">
      <c r="A79" s="182">
        <f>Upplýsingar!$E$14</f>
        <v>0</v>
      </c>
      <c r="B79" s="35" t="s">
        <v>7</v>
      </c>
      <c r="C79" s="35">
        <f>+Apríl!B16</f>
        <v>0</v>
      </c>
      <c r="D79" s="35">
        <f>+Apríl!C16</f>
        <v>0</v>
      </c>
      <c r="E79" s="35">
        <f>+Apríl!D16</f>
        <v>0</v>
      </c>
      <c r="F79" s="35">
        <f>+Apríl!E16</f>
        <v>0</v>
      </c>
      <c r="G79" s="35">
        <f>+Apríl!F16</f>
        <v>0</v>
      </c>
      <c r="H79" s="35">
        <f>+Apríl!G16</f>
        <v>0</v>
      </c>
      <c r="I79" s="35">
        <f>+Apríl!H16</f>
        <v>0</v>
      </c>
      <c r="J79" s="35">
        <f>+Apríl!I16</f>
        <v>0</v>
      </c>
      <c r="K79" s="35">
        <f>+Apríl!J16</f>
        <v>0</v>
      </c>
    </row>
    <row r="80" spans="1:11" x14ac:dyDescent="0.2">
      <c r="A80" s="182">
        <f>Upplýsingar!$E$14</f>
        <v>0</v>
      </c>
      <c r="B80" s="35" t="s">
        <v>7</v>
      </c>
      <c r="C80" s="35">
        <f>+Apríl!B17</f>
        <v>0</v>
      </c>
      <c r="D80" s="35">
        <f>+Apríl!C17</f>
        <v>0</v>
      </c>
      <c r="E80" s="35">
        <f>+Apríl!D17</f>
        <v>0</v>
      </c>
      <c r="F80" s="35">
        <f>+Apríl!E17</f>
        <v>0</v>
      </c>
      <c r="G80" s="35">
        <f>+Apríl!F17</f>
        <v>0</v>
      </c>
      <c r="H80" s="35">
        <f>+Apríl!G17</f>
        <v>0</v>
      </c>
      <c r="I80" s="35">
        <f>+Apríl!H17</f>
        <v>0</v>
      </c>
      <c r="J80" s="35">
        <f>+Apríl!I17</f>
        <v>0</v>
      </c>
      <c r="K80" s="35">
        <f>+Apríl!J17</f>
        <v>0</v>
      </c>
    </row>
    <row r="81" spans="1:11" x14ac:dyDescent="0.2">
      <c r="A81" s="182">
        <f>Upplýsingar!$E$14</f>
        <v>0</v>
      </c>
      <c r="B81" s="35" t="s">
        <v>7</v>
      </c>
      <c r="C81" s="35">
        <f>+Apríl!B18</f>
        <v>0</v>
      </c>
      <c r="D81" s="35">
        <f>+Apríl!C18</f>
        <v>0</v>
      </c>
      <c r="E81" s="35">
        <f>+Apríl!D18</f>
        <v>0</v>
      </c>
      <c r="F81" s="35">
        <f>+Apríl!E18</f>
        <v>0</v>
      </c>
      <c r="G81" s="35">
        <f>+Apríl!F18</f>
        <v>0</v>
      </c>
      <c r="H81" s="35">
        <f>+Apríl!G18</f>
        <v>0</v>
      </c>
      <c r="I81" s="35">
        <f>+Apríl!H18</f>
        <v>0</v>
      </c>
      <c r="J81" s="35">
        <f>+Apríl!I18</f>
        <v>0</v>
      </c>
      <c r="K81" s="35">
        <f>+Apríl!J18</f>
        <v>0</v>
      </c>
    </row>
    <row r="82" spans="1:11" x14ac:dyDescent="0.2">
      <c r="A82" s="182">
        <f>Upplýsingar!$E$14</f>
        <v>0</v>
      </c>
      <c r="B82" s="35" t="s">
        <v>7</v>
      </c>
      <c r="C82" s="35">
        <f>+Apríl!B19</f>
        <v>0</v>
      </c>
      <c r="D82" s="35">
        <f>+Apríl!C19</f>
        <v>0</v>
      </c>
      <c r="E82" s="35">
        <f>+Apríl!D19</f>
        <v>0</v>
      </c>
      <c r="F82" s="35">
        <f>+Apríl!E19</f>
        <v>0</v>
      </c>
      <c r="G82" s="35">
        <f>+Apríl!F19</f>
        <v>0</v>
      </c>
      <c r="H82" s="35">
        <f>+Apríl!G19</f>
        <v>0</v>
      </c>
      <c r="I82" s="35">
        <f>+Apríl!H19</f>
        <v>0</v>
      </c>
      <c r="J82" s="35">
        <f>+Apríl!I19</f>
        <v>0</v>
      </c>
      <c r="K82" s="35">
        <f>+Apríl!J19</f>
        <v>0</v>
      </c>
    </row>
    <row r="83" spans="1:11" x14ac:dyDescent="0.2">
      <c r="A83" s="182">
        <f>Upplýsingar!$E$14</f>
        <v>0</v>
      </c>
      <c r="B83" s="35" t="s">
        <v>7</v>
      </c>
      <c r="C83" s="35">
        <f>+Apríl!B20</f>
        <v>0</v>
      </c>
      <c r="D83" s="35">
        <f>+Apríl!C20</f>
        <v>0</v>
      </c>
      <c r="E83" s="35">
        <f>+Apríl!D20</f>
        <v>0</v>
      </c>
      <c r="F83" s="35">
        <f>+Apríl!E20</f>
        <v>0</v>
      </c>
      <c r="G83" s="35">
        <f>+Apríl!F20</f>
        <v>0</v>
      </c>
      <c r="H83" s="35">
        <f>+Apríl!G20</f>
        <v>0</v>
      </c>
      <c r="I83" s="35">
        <f>+Apríl!H20</f>
        <v>0</v>
      </c>
      <c r="J83" s="35">
        <f>+Apríl!I20</f>
        <v>0</v>
      </c>
      <c r="K83" s="35">
        <f>+Apríl!J20</f>
        <v>0</v>
      </c>
    </row>
    <row r="84" spans="1:11" x14ac:dyDescent="0.2">
      <c r="A84" s="182">
        <f>Upplýsingar!$E$14</f>
        <v>0</v>
      </c>
      <c r="B84" s="35" t="s">
        <v>7</v>
      </c>
      <c r="C84" s="35">
        <f>+Apríl!B21</f>
        <v>0</v>
      </c>
      <c r="D84" s="35">
        <f>+Apríl!C21</f>
        <v>0</v>
      </c>
      <c r="E84" s="35">
        <f>+Apríl!D21</f>
        <v>0</v>
      </c>
      <c r="F84" s="35">
        <f>+Apríl!E21</f>
        <v>0</v>
      </c>
      <c r="G84" s="35">
        <f>+Apríl!F21</f>
        <v>0</v>
      </c>
      <c r="H84" s="35">
        <f>+Apríl!G21</f>
        <v>0</v>
      </c>
      <c r="I84" s="35">
        <f>+Apríl!H21</f>
        <v>0</v>
      </c>
      <c r="J84" s="35">
        <f>+Apríl!I21</f>
        <v>0</v>
      </c>
      <c r="K84" s="35">
        <f>+Apríl!J21</f>
        <v>0</v>
      </c>
    </row>
    <row r="85" spans="1:11" x14ac:dyDescent="0.2">
      <c r="A85" s="182">
        <f>Upplýsingar!$E$14</f>
        <v>0</v>
      </c>
      <c r="B85" s="35" t="s">
        <v>7</v>
      </c>
      <c r="C85" s="35">
        <f>+Apríl!B22</f>
        <v>0</v>
      </c>
      <c r="D85" s="35">
        <f>+Apríl!C22</f>
        <v>0</v>
      </c>
      <c r="E85" s="35">
        <f>+Apríl!D22</f>
        <v>0</v>
      </c>
      <c r="F85" s="35">
        <f>+Apríl!E22</f>
        <v>0</v>
      </c>
      <c r="G85" s="35">
        <f>+Apríl!F22</f>
        <v>0</v>
      </c>
      <c r="H85" s="35">
        <f>+Apríl!G22</f>
        <v>0</v>
      </c>
      <c r="I85" s="35">
        <f>+Apríl!H22</f>
        <v>0</v>
      </c>
      <c r="J85" s="35">
        <f>+Apríl!I22</f>
        <v>0</v>
      </c>
      <c r="K85" s="35">
        <f>+Apríl!J22</f>
        <v>0</v>
      </c>
    </row>
    <row r="86" spans="1:11" x14ac:dyDescent="0.2">
      <c r="A86" s="182">
        <f>Upplýsingar!$E$14</f>
        <v>0</v>
      </c>
      <c r="B86" s="35" t="s">
        <v>7</v>
      </c>
      <c r="C86" s="35">
        <f>+Apríl!B23</f>
        <v>0</v>
      </c>
      <c r="D86" s="35">
        <f>+Apríl!C23</f>
        <v>0</v>
      </c>
      <c r="E86" s="35">
        <f>+Apríl!D23</f>
        <v>0</v>
      </c>
      <c r="F86" s="35">
        <f>+Apríl!E23</f>
        <v>0</v>
      </c>
      <c r="G86" s="35">
        <f>+Apríl!F23</f>
        <v>0</v>
      </c>
      <c r="H86" s="35">
        <f>+Apríl!G23</f>
        <v>0</v>
      </c>
      <c r="I86" s="35">
        <f>+Apríl!H23</f>
        <v>0</v>
      </c>
      <c r="J86" s="35">
        <f>+Apríl!I23</f>
        <v>0</v>
      </c>
      <c r="K86" s="35">
        <f>+Apríl!J23</f>
        <v>0</v>
      </c>
    </row>
    <row r="87" spans="1:11" x14ac:dyDescent="0.2">
      <c r="A87" s="182">
        <f>Upplýsingar!$E$14</f>
        <v>0</v>
      </c>
      <c r="B87" s="35" t="s">
        <v>7</v>
      </c>
      <c r="C87" s="35">
        <f>+Apríl!B24</f>
        <v>0</v>
      </c>
      <c r="D87" s="35">
        <f>+Apríl!C24</f>
        <v>0</v>
      </c>
      <c r="E87" s="35">
        <f>+Apríl!D24</f>
        <v>0</v>
      </c>
      <c r="F87" s="35">
        <f>+Apríl!E24</f>
        <v>0</v>
      </c>
      <c r="G87" s="35">
        <f>+Apríl!F24</f>
        <v>0</v>
      </c>
      <c r="H87" s="35">
        <f>+Apríl!G24</f>
        <v>0</v>
      </c>
      <c r="I87" s="35">
        <f>+Apríl!H24</f>
        <v>0</v>
      </c>
      <c r="J87" s="35">
        <f>+Apríl!I24</f>
        <v>0</v>
      </c>
      <c r="K87" s="35">
        <f>+Apríl!J24</f>
        <v>0</v>
      </c>
    </row>
    <row r="88" spans="1:11" x14ac:dyDescent="0.2">
      <c r="A88" s="182">
        <f>Upplýsingar!$E$14</f>
        <v>0</v>
      </c>
      <c r="B88" s="35" t="s">
        <v>7</v>
      </c>
      <c r="C88" s="35">
        <f>+Apríl!B25</f>
        <v>0</v>
      </c>
      <c r="D88" s="35">
        <f>+Apríl!C25</f>
        <v>0</v>
      </c>
      <c r="E88" s="35">
        <f>+Apríl!D25</f>
        <v>0</v>
      </c>
      <c r="F88" s="35">
        <f>+Apríl!E25</f>
        <v>0</v>
      </c>
      <c r="G88" s="35">
        <f>+Apríl!F25</f>
        <v>0</v>
      </c>
      <c r="H88" s="35">
        <f>+Apríl!G25</f>
        <v>0</v>
      </c>
      <c r="I88" s="35">
        <f>+Apríl!H25</f>
        <v>0</v>
      </c>
      <c r="J88" s="35">
        <f>+Apríl!I25</f>
        <v>0</v>
      </c>
      <c r="K88" s="35">
        <f>+Apríl!J25</f>
        <v>0</v>
      </c>
    </row>
    <row r="89" spans="1:11" x14ac:dyDescent="0.2">
      <c r="A89" s="182">
        <f>Upplýsingar!$E$14</f>
        <v>0</v>
      </c>
      <c r="B89" s="35" t="s">
        <v>7</v>
      </c>
      <c r="C89" s="35">
        <f>+Apríl!B26</f>
        <v>0</v>
      </c>
      <c r="D89" s="35">
        <f>+Apríl!C26</f>
        <v>0</v>
      </c>
      <c r="E89" s="35">
        <f>+Apríl!D26</f>
        <v>0</v>
      </c>
      <c r="F89" s="35">
        <f>+Apríl!E26</f>
        <v>0</v>
      </c>
      <c r="G89" s="35">
        <f>+Apríl!F26</f>
        <v>0</v>
      </c>
      <c r="H89" s="35">
        <f>+Apríl!G26</f>
        <v>0</v>
      </c>
      <c r="I89" s="35">
        <f>+Apríl!H26</f>
        <v>0</v>
      </c>
      <c r="J89" s="35">
        <f>+Apríl!I26</f>
        <v>0</v>
      </c>
      <c r="K89" s="35">
        <f>+Apríl!J26</f>
        <v>0</v>
      </c>
    </row>
    <row r="90" spans="1:11" x14ac:dyDescent="0.2">
      <c r="A90" s="182">
        <f>Upplýsingar!$E$14</f>
        <v>0</v>
      </c>
      <c r="B90" s="35" t="s">
        <v>7</v>
      </c>
      <c r="C90" s="35">
        <f>+Apríl!B27</f>
        <v>0</v>
      </c>
      <c r="D90" s="35">
        <f>+Apríl!C27</f>
        <v>0</v>
      </c>
      <c r="E90" s="35">
        <f>+Apríl!D27</f>
        <v>0</v>
      </c>
      <c r="F90" s="35">
        <f>+Apríl!E27</f>
        <v>0</v>
      </c>
      <c r="G90" s="35">
        <f>+Apríl!F27</f>
        <v>0</v>
      </c>
      <c r="H90" s="35">
        <f>+Apríl!G27</f>
        <v>0</v>
      </c>
      <c r="I90" s="35">
        <f>+Apríl!H27</f>
        <v>0</v>
      </c>
      <c r="J90" s="35">
        <f>+Apríl!I27</f>
        <v>0</v>
      </c>
      <c r="K90" s="35">
        <f>+Apríl!J27</f>
        <v>0</v>
      </c>
    </row>
    <row r="91" spans="1:11" x14ac:dyDescent="0.2">
      <c r="A91" s="182">
        <f>Upplýsingar!$E$14</f>
        <v>0</v>
      </c>
      <c r="B91" s="35" t="s">
        <v>7</v>
      </c>
      <c r="C91" s="35">
        <f>+Apríl!B28</f>
        <v>0</v>
      </c>
      <c r="D91" s="35">
        <f>+Apríl!C28</f>
        <v>0</v>
      </c>
      <c r="E91" s="35">
        <f>+Apríl!D28</f>
        <v>0</v>
      </c>
      <c r="F91" s="35">
        <f>+Apríl!E28</f>
        <v>0</v>
      </c>
      <c r="G91" s="35">
        <f>+Apríl!F28</f>
        <v>0</v>
      </c>
      <c r="H91" s="35">
        <f>+Apríl!G28</f>
        <v>0</v>
      </c>
      <c r="I91" s="35">
        <f>+Apríl!H28</f>
        <v>0</v>
      </c>
      <c r="J91" s="35">
        <f>+Apríl!I28</f>
        <v>0</v>
      </c>
      <c r="K91" s="35">
        <f>+Apríl!J28</f>
        <v>0</v>
      </c>
    </row>
    <row r="92" spans="1:11" x14ac:dyDescent="0.2">
      <c r="A92" s="182">
        <f>Upplýsingar!$E$14</f>
        <v>0</v>
      </c>
      <c r="B92" s="35" t="s">
        <v>7</v>
      </c>
      <c r="C92" s="35">
        <f>+Apríl!B29</f>
        <v>0</v>
      </c>
      <c r="D92" s="35">
        <f>+Apríl!C29</f>
        <v>0</v>
      </c>
      <c r="E92" s="35">
        <f>+Apríl!D29</f>
        <v>0</v>
      </c>
      <c r="F92" s="35">
        <f>+Apríl!E29</f>
        <v>0</v>
      </c>
      <c r="G92" s="35">
        <f>+Apríl!F29</f>
        <v>0</v>
      </c>
      <c r="H92" s="35">
        <f>+Apríl!G29</f>
        <v>0</v>
      </c>
      <c r="I92" s="35">
        <f>+Apríl!H29</f>
        <v>0</v>
      </c>
      <c r="J92" s="35">
        <f>+Apríl!I29</f>
        <v>0</v>
      </c>
      <c r="K92" s="35">
        <f>+Apríl!J29</f>
        <v>0</v>
      </c>
    </row>
    <row r="93" spans="1:11" x14ac:dyDescent="0.2">
      <c r="A93" s="182">
        <f>Upplýsingar!$E$14</f>
        <v>0</v>
      </c>
      <c r="B93" s="35" t="s">
        <v>7</v>
      </c>
      <c r="C93" s="35">
        <f>+Apríl!B30</f>
        <v>0</v>
      </c>
      <c r="D93" s="35">
        <f>+Apríl!C30</f>
        <v>0</v>
      </c>
      <c r="E93" s="35">
        <f>+Apríl!D30</f>
        <v>0</v>
      </c>
      <c r="F93" s="35">
        <f>+Apríl!E30</f>
        <v>0</v>
      </c>
      <c r="G93" s="35">
        <f>+Apríl!F30</f>
        <v>0</v>
      </c>
      <c r="H93" s="35">
        <f>+Apríl!G30</f>
        <v>0</v>
      </c>
      <c r="I93" s="35">
        <f>+Apríl!H30</f>
        <v>0</v>
      </c>
      <c r="J93" s="35">
        <f>+Apríl!I30</f>
        <v>0</v>
      </c>
      <c r="K93" s="35">
        <f>+Apríl!J30</f>
        <v>0</v>
      </c>
    </row>
    <row r="94" spans="1:11" x14ac:dyDescent="0.2">
      <c r="A94" s="182">
        <f>Upplýsingar!$E$14</f>
        <v>0</v>
      </c>
      <c r="B94" s="35" t="s">
        <v>7</v>
      </c>
      <c r="C94" s="35">
        <f>+Apríl!B31</f>
        <v>0</v>
      </c>
      <c r="D94" s="35">
        <f>+Apríl!C31</f>
        <v>0</v>
      </c>
      <c r="E94" s="35">
        <f>+Apríl!D31</f>
        <v>0</v>
      </c>
      <c r="F94" s="35">
        <f>+Apríl!E31</f>
        <v>0</v>
      </c>
      <c r="G94" s="35">
        <f>+Apríl!F31</f>
        <v>0</v>
      </c>
      <c r="H94" s="35">
        <f>+Apríl!G31</f>
        <v>0</v>
      </c>
      <c r="I94" s="35">
        <f>+Apríl!H31</f>
        <v>0</v>
      </c>
      <c r="J94" s="35">
        <f>+Apríl!I31</f>
        <v>0</v>
      </c>
      <c r="K94" s="35">
        <f>+Apríl!J31</f>
        <v>0</v>
      </c>
    </row>
    <row r="95" spans="1:11" x14ac:dyDescent="0.2">
      <c r="A95" s="182">
        <f>Upplýsingar!$E$14</f>
        <v>0</v>
      </c>
      <c r="B95" s="35" t="s">
        <v>7</v>
      </c>
      <c r="C95" s="35">
        <f>+Apríl!B32</f>
        <v>0</v>
      </c>
      <c r="D95" s="35">
        <f>+Apríl!C32</f>
        <v>0</v>
      </c>
      <c r="E95" s="35">
        <f>+Apríl!D32</f>
        <v>0</v>
      </c>
      <c r="F95" s="35">
        <f>+Apríl!E32</f>
        <v>0</v>
      </c>
      <c r="G95" s="35">
        <f>+Apríl!F32</f>
        <v>0</v>
      </c>
      <c r="H95" s="35">
        <f>+Apríl!G32</f>
        <v>0</v>
      </c>
      <c r="I95" s="35">
        <f>+Apríl!H32</f>
        <v>0</v>
      </c>
      <c r="J95" s="35">
        <f>+Apríl!I32</f>
        <v>0</v>
      </c>
      <c r="K95" s="35">
        <f>+Apríl!J32</f>
        <v>0</v>
      </c>
    </row>
    <row r="96" spans="1:11" x14ac:dyDescent="0.2">
      <c r="A96" s="182">
        <f>Upplýsingar!$E$14</f>
        <v>0</v>
      </c>
      <c r="B96" s="35" t="s">
        <v>7</v>
      </c>
      <c r="C96" s="35">
        <f>+Apríl!B33</f>
        <v>0</v>
      </c>
      <c r="D96" s="35">
        <f>+Apríl!C33</f>
        <v>0</v>
      </c>
      <c r="E96" s="35">
        <f>+Apríl!D33</f>
        <v>0</v>
      </c>
      <c r="F96" s="35">
        <f>+Apríl!E33</f>
        <v>0</v>
      </c>
      <c r="G96" s="35">
        <f>+Apríl!F33</f>
        <v>0</v>
      </c>
      <c r="H96" s="35">
        <f>+Apríl!G33</f>
        <v>0</v>
      </c>
      <c r="I96" s="35">
        <f>+Apríl!H33</f>
        <v>0</v>
      </c>
      <c r="J96" s="35">
        <f>+Apríl!I33</f>
        <v>0</v>
      </c>
      <c r="K96" s="35">
        <f>+Apríl!J33</f>
        <v>0</v>
      </c>
    </row>
    <row r="97" spans="1:11" x14ac:dyDescent="0.2">
      <c r="A97" s="183">
        <f>Upplýsingar!$E$14</f>
        <v>0</v>
      </c>
      <c r="B97" s="36" t="s">
        <v>7</v>
      </c>
      <c r="C97" s="36">
        <f>+Apríl!B34</f>
        <v>0</v>
      </c>
      <c r="D97" s="36">
        <f>+Apríl!C34</f>
        <v>0</v>
      </c>
      <c r="E97" s="36">
        <f>+Apríl!D34</f>
        <v>0</v>
      </c>
      <c r="F97" s="36">
        <f>+Apríl!E34</f>
        <v>0</v>
      </c>
      <c r="G97" s="36">
        <f>+Apríl!F34</f>
        <v>0</v>
      </c>
      <c r="H97" s="36">
        <f>+Apríl!G34</f>
        <v>0</v>
      </c>
      <c r="I97" s="36">
        <f>+Apríl!H34</f>
        <v>0</v>
      </c>
      <c r="J97" s="36">
        <f>+Apríl!I34</f>
        <v>0</v>
      </c>
      <c r="K97" s="36">
        <f>+Apríl!J34</f>
        <v>0</v>
      </c>
    </row>
    <row r="98" spans="1:11" x14ac:dyDescent="0.2">
      <c r="A98" s="182">
        <f>Upplýsingar!$E$14</f>
        <v>0</v>
      </c>
      <c r="B98" s="35" t="s">
        <v>8</v>
      </c>
      <c r="C98" s="35">
        <f>+Maí!B11</f>
        <v>0</v>
      </c>
      <c r="D98" s="35">
        <f>+Maí!C11</f>
        <v>0</v>
      </c>
      <c r="E98" s="35">
        <f>+Maí!D11</f>
        <v>0</v>
      </c>
      <c r="F98" s="35">
        <f>+Maí!E11</f>
        <v>0</v>
      </c>
      <c r="G98" s="35">
        <f>+Maí!F11</f>
        <v>0</v>
      </c>
      <c r="H98" s="35">
        <f>+Maí!G11</f>
        <v>0</v>
      </c>
      <c r="I98" s="35">
        <f>+Maí!H11</f>
        <v>0</v>
      </c>
      <c r="J98" s="35">
        <f>+Maí!I11</f>
        <v>0</v>
      </c>
      <c r="K98" s="35">
        <f>+Maí!J11</f>
        <v>0</v>
      </c>
    </row>
    <row r="99" spans="1:11" x14ac:dyDescent="0.2">
      <c r="A99" s="182">
        <f>Upplýsingar!$E$14</f>
        <v>0</v>
      </c>
      <c r="B99" s="35" t="s">
        <v>8</v>
      </c>
      <c r="C99" s="35">
        <f>+Maí!B12</f>
        <v>0</v>
      </c>
      <c r="D99" s="35">
        <f>+Maí!C12</f>
        <v>0</v>
      </c>
      <c r="E99" s="35">
        <f>+Maí!D12</f>
        <v>0</v>
      </c>
      <c r="F99" s="35">
        <f>+Maí!E12</f>
        <v>0</v>
      </c>
      <c r="G99" s="35">
        <f>+Maí!F12</f>
        <v>0</v>
      </c>
      <c r="H99" s="35">
        <f>+Maí!G12</f>
        <v>0</v>
      </c>
      <c r="I99" s="35">
        <f>+Maí!H12</f>
        <v>0</v>
      </c>
      <c r="J99" s="35">
        <f>+Maí!I12</f>
        <v>0</v>
      </c>
      <c r="K99" s="35">
        <f>+Maí!J12</f>
        <v>0</v>
      </c>
    </row>
    <row r="100" spans="1:11" x14ac:dyDescent="0.2">
      <c r="A100" s="182">
        <f>Upplýsingar!$E$14</f>
        <v>0</v>
      </c>
      <c r="B100" s="35" t="s">
        <v>8</v>
      </c>
      <c r="C100" s="35">
        <f>+Maí!B13</f>
        <v>0</v>
      </c>
      <c r="D100" s="35">
        <f>+Maí!C13</f>
        <v>0</v>
      </c>
      <c r="E100" s="35">
        <f>+Maí!D13</f>
        <v>0</v>
      </c>
      <c r="F100" s="35">
        <f>+Maí!E13</f>
        <v>0</v>
      </c>
      <c r="G100" s="35">
        <f>+Maí!F13</f>
        <v>0</v>
      </c>
      <c r="H100" s="35">
        <f>+Maí!G13</f>
        <v>0</v>
      </c>
      <c r="I100" s="35">
        <f>+Maí!H13</f>
        <v>0</v>
      </c>
      <c r="J100" s="35">
        <f>+Maí!I13</f>
        <v>0</v>
      </c>
      <c r="K100" s="35">
        <f>+Maí!J13</f>
        <v>0</v>
      </c>
    </row>
    <row r="101" spans="1:11" x14ac:dyDescent="0.2">
      <c r="A101" s="182">
        <f>Upplýsingar!$E$14</f>
        <v>0</v>
      </c>
      <c r="B101" s="35" t="s">
        <v>8</v>
      </c>
      <c r="C101" s="35">
        <f>+Maí!B14</f>
        <v>0</v>
      </c>
      <c r="D101" s="35">
        <f>+Maí!C14</f>
        <v>0</v>
      </c>
      <c r="E101" s="35">
        <f>+Maí!D14</f>
        <v>0</v>
      </c>
      <c r="F101" s="35">
        <f>+Maí!E14</f>
        <v>0</v>
      </c>
      <c r="G101" s="35">
        <f>+Maí!F14</f>
        <v>0</v>
      </c>
      <c r="H101" s="35">
        <f>+Maí!G14</f>
        <v>0</v>
      </c>
      <c r="I101" s="35">
        <f>+Maí!H14</f>
        <v>0</v>
      </c>
      <c r="J101" s="35">
        <f>+Maí!I14</f>
        <v>0</v>
      </c>
      <c r="K101" s="35">
        <f>+Maí!J14</f>
        <v>0</v>
      </c>
    </row>
    <row r="102" spans="1:11" x14ac:dyDescent="0.2">
      <c r="A102" s="182">
        <f>Upplýsingar!$E$14</f>
        <v>0</v>
      </c>
      <c r="B102" s="35" t="s">
        <v>8</v>
      </c>
      <c r="C102" s="35">
        <f>+Maí!B15</f>
        <v>0</v>
      </c>
      <c r="D102" s="35">
        <f>+Maí!C15</f>
        <v>0</v>
      </c>
      <c r="E102" s="35">
        <f>+Maí!D15</f>
        <v>0</v>
      </c>
      <c r="F102" s="35">
        <f>+Maí!E15</f>
        <v>0</v>
      </c>
      <c r="G102" s="35">
        <f>+Maí!F15</f>
        <v>0</v>
      </c>
      <c r="H102" s="35">
        <f>+Maí!G15</f>
        <v>0</v>
      </c>
      <c r="I102" s="35">
        <f>+Maí!H15</f>
        <v>0</v>
      </c>
      <c r="J102" s="35">
        <f>+Maí!I15</f>
        <v>0</v>
      </c>
      <c r="K102" s="35">
        <f>+Maí!J15</f>
        <v>0</v>
      </c>
    </row>
    <row r="103" spans="1:11" x14ac:dyDescent="0.2">
      <c r="A103" s="182">
        <f>Upplýsingar!$E$14</f>
        <v>0</v>
      </c>
      <c r="B103" s="35" t="s">
        <v>8</v>
      </c>
      <c r="C103" s="35">
        <f>+Maí!B16</f>
        <v>0</v>
      </c>
      <c r="D103" s="35">
        <f>+Maí!C16</f>
        <v>0</v>
      </c>
      <c r="E103" s="35">
        <f>+Maí!D16</f>
        <v>0</v>
      </c>
      <c r="F103" s="35">
        <f>+Maí!E16</f>
        <v>0</v>
      </c>
      <c r="G103" s="35">
        <f>+Maí!F16</f>
        <v>0</v>
      </c>
      <c r="H103" s="35">
        <f>+Maí!G16</f>
        <v>0</v>
      </c>
      <c r="I103" s="35">
        <f>+Maí!H16</f>
        <v>0</v>
      </c>
      <c r="J103" s="35">
        <f>+Maí!I16</f>
        <v>0</v>
      </c>
      <c r="K103" s="35">
        <f>+Maí!J16</f>
        <v>0</v>
      </c>
    </row>
    <row r="104" spans="1:11" x14ac:dyDescent="0.2">
      <c r="A104" s="182">
        <f>Upplýsingar!$E$14</f>
        <v>0</v>
      </c>
      <c r="B104" s="35" t="s">
        <v>8</v>
      </c>
      <c r="C104" s="35">
        <f>+Maí!B17</f>
        <v>0</v>
      </c>
      <c r="D104" s="35">
        <f>+Maí!C17</f>
        <v>0</v>
      </c>
      <c r="E104" s="35">
        <f>+Maí!D17</f>
        <v>0</v>
      </c>
      <c r="F104" s="35">
        <f>+Maí!E17</f>
        <v>0</v>
      </c>
      <c r="G104" s="35">
        <f>+Maí!F17</f>
        <v>0</v>
      </c>
      <c r="H104" s="35">
        <f>+Maí!G17</f>
        <v>0</v>
      </c>
      <c r="I104" s="35">
        <f>+Maí!H17</f>
        <v>0</v>
      </c>
      <c r="J104" s="35">
        <f>+Maí!I17</f>
        <v>0</v>
      </c>
      <c r="K104" s="35">
        <f>+Maí!J17</f>
        <v>0</v>
      </c>
    </row>
    <row r="105" spans="1:11" x14ac:dyDescent="0.2">
      <c r="A105" s="182">
        <f>Upplýsingar!$E$14</f>
        <v>0</v>
      </c>
      <c r="B105" s="35" t="s">
        <v>8</v>
      </c>
      <c r="C105" s="35">
        <f>+Maí!B18</f>
        <v>0</v>
      </c>
      <c r="D105" s="35">
        <f>+Maí!C18</f>
        <v>0</v>
      </c>
      <c r="E105" s="35">
        <f>+Maí!D18</f>
        <v>0</v>
      </c>
      <c r="F105" s="35">
        <f>+Maí!E18</f>
        <v>0</v>
      </c>
      <c r="G105" s="35">
        <f>+Maí!F18</f>
        <v>0</v>
      </c>
      <c r="H105" s="35">
        <f>+Maí!G18</f>
        <v>0</v>
      </c>
      <c r="I105" s="35">
        <f>+Maí!H18</f>
        <v>0</v>
      </c>
      <c r="J105" s="35">
        <f>+Maí!I18</f>
        <v>0</v>
      </c>
      <c r="K105" s="35">
        <f>+Maí!J18</f>
        <v>0</v>
      </c>
    </row>
    <row r="106" spans="1:11" x14ac:dyDescent="0.2">
      <c r="A106" s="182">
        <f>Upplýsingar!$E$14</f>
        <v>0</v>
      </c>
      <c r="B106" s="35" t="s">
        <v>8</v>
      </c>
      <c r="C106" s="35">
        <f>+Maí!B19</f>
        <v>0</v>
      </c>
      <c r="D106" s="35">
        <f>+Maí!C19</f>
        <v>0</v>
      </c>
      <c r="E106" s="35">
        <f>+Maí!D19</f>
        <v>0</v>
      </c>
      <c r="F106" s="35">
        <f>+Maí!E19</f>
        <v>0</v>
      </c>
      <c r="G106" s="35">
        <f>+Maí!F19</f>
        <v>0</v>
      </c>
      <c r="H106" s="35">
        <f>+Maí!G19</f>
        <v>0</v>
      </c>
      <c r="I106" s="35">
        <f>+Maí!H19</f>
        <v>0</v>
      </c>
      <c r="J106" s="35">
        <f>+Maí!I19</f>
        <v>0</v>
      </c>
      <c r="K106" s="35">
        <f>+Maí!J19</f>
        <v>0</v>
      </c>
    </row>
    <row r="107" spans="1:11" x14ac:dyDescent="0.2">
      <c r="A107" s="182">
        <f>Upplýsingar!$E$14</f>
        <v>0</v>
      </c>
      <c r="B107" s="35" t="s">
        <v>8</v>
      </c>
      <c r="C107" s="35">
        <f>+Maí!B20</f>
        <v>0</v>
      </c>
      <c r="D107" s="35">
        <f>+Maí!C20</f>
        <v>0</v>
      </c>
      <c r="E107" s="35">
        <f>+Maí!D20</f>
        <v>0</v>
      </c>
      <c r="F107" s="35">
        <f>+Maí!E20</f>
        <v>0</v>
      </c>
      <c r="G107" s="35">
        <f>+Maí!F20</f>
        <v>0</v>
      </c>
      <c r="H107" s="35">
        <f>+Maí!G20</f>
        <v>0</v>
      </c>
      <c r="I107" s="35">
        <f>+Maí!H20</f>
        <v>0</v>
      </c>
      <c r="J107" s="35">
        <f>+Maí!I20</f>
        <v>0</v>
      </c>
      <c r="K107" s="35">
        <f>+Maí!J20</f>
        <v>0</v>
      </c>
    </row>
    <row r="108" spans="1:11" x14ac:dyDescent="0.2">
      <c r="A108" s="182">
        <f>Upplýsingar!$E$14</f>
        <v>0</v>
      </c>
      <c r="B108" s="35" t="s">
        <v>8</v>
      </c>
      <c r="C108" s="35">
        <f>+Maí!B21</f>
        <v>0</v>
      </c>
      <c r="D108" s="35">
        <f>+Maí!C21</f>
        <v>0</v>
      </c>
      <c r="E108" s="35">
        <f>+Maí!D21</f>
        <v>0</v>
      </c>
      <c r="F108" s="35">
        <f>+Maí!E21</f>
        <v>0</v>
      </c>
      <c r="G108" s="35">
        <f>+Maí!F21</f>
        <v>0</v>
      </c>
      <c r="H108" s="35">
        <f>+Maí!G21</f>
        <v>0</v>
      </c>
      <c r="I108" s="35">
        <f>+Maí!H21</f>
        <v>0</v>
      </c>
      <c r="J108" s="35">
        <f>+Maí!I21</f>
        <v>0</v>
      </c>
      <c r="K108" s="35">
        <f>+Maí!J21</f>
        <v>0</v>
      </c>
    </row>
    <row r="109" spans="1:11" x14ac:dyDescent="0.2">
      <c r="A109" s="182">
        <f>Upplýsingar!$E$14</f>
        <v>0</v>
      </c>
      <c r="B109" s="35" t="s">
        <v>8</v>
      </c>
      <c r="C109" s="35">
        <f>+Maí!B22</f>
        <v>0</v>
      </c>
      <c r="D109" s="35">
        <f>+Maí!C22</f>
        <v>0</v>
      </c>
      <c r="E109" s="35">
        <f>+Maí!D22</f>
        <v>0</v>
      </c>
      <c r="F109" s="35">
        <f>+Maí!E22</f>
        <v>0</v>
      </c>
      <c r="G109" s="35">
        <f>+Maí!F22</f>
        <v>0</v>
      </c>
      <c r="H109" s="35">
        <f>+Maí!G22</f>
        <v>0</v>
      </c>
      <c r="I109" s="35">
        <f>+Maí!H22</f>
        <v>0</v>
      </c>
      <c r="J109" s="35">
        <f>+Maí!I22</f>
        <v>0</v>
      </c>
      <c r="K109" s="35">
        <f>+Maí!J22</f>
        <v>0</v>
      </c>
    </row>
    <row r="110" spans="1:11" x14ac:dyDescent="0.2">
      <c r="A110" s="182">
        <f>Upplýsingar!$E$14</f>
        <v>0</v>
      </c>
      <c r="B110" s="35" t="s">
        <v>8</v>
      </c>
      <c r="C110" s="35">
        <f>+Maí!B23</f>
        <v>0</v>
      </c>
      <c r="D110" s="35">
        <f>+Maí!C23</f>
        <v>0</v>
      </c>
      <c r="E110" s="35">
        <f>+Maí!D23</f>
        <v>0</v>
      </c>
      <c r="F110" s="35">
        <f>+Maí!E23</f>
        <v>0</v>
      </c>
      <c r="G110" s="35">
        <f>+Maí!F23</f>
        <v>0</v>
      </c>
      <c r="H110" s="35">
        <f>+Maí!G23</f>
        <v>0</v>
      </c>
      <c r="I110" s="35">
        <f>+Maí!H23</f>
        <v>0</v>
      </c>
      <c r="J110" s="35">
        <f>+Maí!I23</f>
        <v>0</v>
      </c>
      <c r="K110" s="35">
        <f>+Maí!J23</f>
        <v>0</v>
      </c>
    </row>
    <row r="111" spans="1:11" x14ac:dyDescent="0.2">
      <c r="A111" s="182">
        <f>Upplýsingar!$E$14</f>
        <v>0</v>
      </c>
      <c r="B111" s="35" t="s">
        <v>8</v>
      </c>
      <c r="C111" s="35">
        <f>+Maí!B24</f>
        <v>0</v>
      </c>
      <c r="D111" s="35">
        <f>+Maí!C24</f>
        <v>0</v>
      </c>
      <c r="E111" s="35">
        <f>+Maí!D24</f>
        <v>0</v>
      </c>
      <c r="F111" s="35">
        <f>+Maí!E24</f>
        <v>0</v>
      </c>
      <c r="G111" s="35">
        <f>+Maí!F24</f>
        <v>0</v>
      </c>
      <c r="H111" s="35">
        <f>+Maí!G24</f>
        <v>0</v>
      </c>
      <c r="I111" s="35">
        <f>+Maí!H24</f>
        <v>0</v>
      </c>
      <c r="J111" s="35">
        <f>+Maí!I24</f>
        <v>0</v>
      </c>
      <c r="K111" s="35">
        <f>+Maí!J24</f>
        <v>0</v>
      </c>
    </row>
    <row r="112" spans="1:11" x14ac:dyDescent="0.2">
      <c r="A112" s="182">
        <f>Upplýsingar!$E$14</f>
        <v>0</v>
      </c>
      <c r="B112" s="35" t="s">
        <v>8</v>
      </c>
      <c r="C112" s="35">
        <f>+Maí!B25</f>
        <v>0</v>
      </c>
      <c r="D112" s="35">
        <f>+Maí!C25</f>
        <v>0</v>
      </c>
      <c r="E112" s="35">
        <f>+Maí!D25</f>
        <v>0</v>
      </c>
      <c r="F112" s="35">
        <f>+Maí!E25</f>
        <v>0</v>
      </c>
      <c r="G112" s="35">
        <f>+Maí!F25</f>
        <v>0</v>
      </c>
      <c r="H112" s="35">
        <f>+Maí!G25</f>
        <v>0</v>
      </c>
      <c r="I112" s="35">
        <f>+Maí!H25</f>
        <v>0</v>
      </c>
      <c r="J112" s="35">
        <f>+Maí!I25</f>
        <v>0</v>
      </c>
      <c r="K112" s="35">
        <f>+Maí!J25</f>
        <v>0</v>
      </c>
    </row>
    <row r="113" spans="1:11" x14ac:dyDescent="0.2">
      <c r="A113" s="182">
        <f>Upplýsingar!$E$14</f>
        <v>0</v>
      </c>
      <c r="B113" s="35" t="s">
        <v>8</v>
      </c>
      <c r="C113" s="35">
        <f>+Maí!B26</f>
        <v>0</v>
      </c>
      <c r="D113" s="35">
        <f>+Maí!C26</f>
        <v>0</v>
      </c>
      <c r="E113" s="35">
        <f>+Maí!D26</f>
        <v>0</v>
      </c>
      <c r="F113" s="35">
        <f>+Maí!E26</f>
        <v>0</v>
      </c>
      <c r="G113" s="35">
        <f>+Maí!F26</f>
        <v>0</v>
      </c>
      <c r="H113" s="35">
        <f>+Maí!G26</f>
        <v>0</v>
      </c>
      <c r="I113" s="35">
        <f>+Maí!H26</f>
        <v>0</v>
      </c>
      <c r="J113" s="35">
        <f>+Maí!I26</f>
        <v>0</v>
      </c>
      <c r="K113" s="35">
        <f>+Maí!J26</f>
        <v>0</v>
      </c>
    </row>
    <row r="114" spans="1:11" x14ac:dyDescent="0.2">
      <c r="A114" s="182">
        <f>Upplýsingar!$E$14</f>
        <v>0</v>
      </c>
      <c r="B114" s="35" t="s">
        <v>8</v>
      </c>
      <c r="C114" s="35">
        <f>+Maí!B27</f>
        <v>0</v>
      </c>
      <c r="D114" s="35">
        <f>+Maí!C27</f>
        <v>0</v>
      </c>
      <c r="E114" s="35">
        <f>+Maí!D27</f>
        <v>0</v>
      </c>
      <c r="F114" s="35">
        <f>+Maí!E27</f>
        <v>0</v>
      </c>
      <c r="G114" s="35">
        <f>+Maí!F27</f>
        <v>0</v>
      </c>
      <c r="H114" s="35">
        <f>+Maí!G27</f>
        <v>0</v>
      </c>
      <c r="I114" s="35">
        <f>+Maí!H27</f>
        <v>0</v>
      </c>
      <c r="J114" s="35">
        <f>+Maí!I27</f>
        <v>0</v>
      </c>
      <c r="K114" s="35">
        <f>+Maí!J27</f>
        <v>0</v>
      </c>
    </row>
    <row r="115" spans="1:11" x14ac:dyDescent="0.2">
      <c r="A115" s="182">
        <f>Upplýsingar!$E$14</f>
        <v>0</v>
      </c>
      <c r="B115" s="35" t="s">
        <v>8</v>
      </c>
      <c r="C115" s="35">
        <f>+Maí!B28</f>
        <v>0</v>
      </c>
      <c r="D115" s="35">
        <f>+Maí!C28</f>
        <v>0</v>
      </c>
      <c r="E115" s="35">
        <f>+Maí!D28</f>
        <v>0</v>
      </c>
      <c r="F115" s="35">
        <f>+Maí!E28</f>
        <v>0</v>
      </c>
      <c r="G115" s="35">
        <f>+Maí!F28</f>
        <v>0</v>
      </c>
      <c r="H115" s="35">
        <f>+Maí!G28</f>
        <v>0</v>
      </c>
      <c r="I115" s="35">
        <f>+Maí!H28</f>
        <v>0</v>
      </c>
      <c r="J115" s="35">
        <f>+Maí!I28</f>
        <v>0</v>
      </c>
      <c r="K115" s="35">
        <f>+Maí!J28</f>
        <v>0</v>
      </c>
    </row>
    <row r="116" spans="1:11" x14ac:dyDescent="0.2">
      <c r="A116" s="182">
        <f>Upplýsingar!$E$14</f>
        <v>0</v>
      </c>
      <c r="B116" s="35" t="s">
        <v>8</v>
      </c>
      <c r="C116" s="35">
        <f>+Maí!B29</f>
        <v>0</v>
      </c>
      <c r="D116" s="35">
        <f>+Maí!C29</f>
        <v>0</v>
      </c>
      <c r="E116" s="35">
        <f>+Maí!D29</f>
        <v>0</v>
      </c>
      <c r="F116" s="35">
        <f>+Maí!E29</f>
        <v>0</v>
      </c>
      <c r="G116" s="35">
        <f>+Maí!F29</f>
        <v>0</v>
      </c>
      <c r="H116" s="35">
        <f>+Maí!G29</f>
        <v>0</v>
      </c>
      <c r="I116" s="35">
        <f>+Maí!H29</f>
        <v>0</v>
      </c>
      <c r="J116" s="35">
        <f>+Maí!I29</f>
        <v>0</v>
      </c>
      <c r="K116" s="35">
        <f>+Maí!J29</f>
        <v>0</v>
      </c>
    </row>
    <row r="117" spans="1:11" x14ac:dyDescent="0.2">
      <c r="A117" s="182">
        <f>Upplýsingar!$E$14</f>
        <v>0</v>
      </c>
      <c r="B117" s="35" t="s">
        <v>8</v>
      </c>
      <c r="C117" s="35">
        <f>+Maí!B30</f>
        <v>0</v>
      </c>
      <c r="D117" s="35">
        <f>+Maí!C30</f>
        <v>0</v>
      </c>
      <c r="E117" s="35">
        <f>+Maí!D30</f>
        <v>0</v>
      </c>
      <c r="F117" s="35">
        <f>+Maí!E30</f>
        <v>0</v>
      </c>
      <c r="G117" s="35">
        <f>+Maí!F30</f>
        <v>0</v>
      </c>
      <c r="H117" s="35">
        <f>+Maí!G30</f>
        <v>0</v>
      </c>
      <c r="I117" s="35">
        <f>+Maí!H30</f>
        <v>0</v>
      </c>
      <c r="J117" s="35">
        <f>+Maí!I30</f>
        <v>0</v>
      </c>
      <c r="K117" s="35">
        <f>+Maí!J30</f>
        <v>0</v>
      </c>
    </row>
    <row r="118" spans="1:11" x14ac:dyDescent="0.2">
      <c r="A118" s="182">
        <f>Upplýsingar!$E$14</f>
        <v>0</v>
      </c>
      <c r="B118" s="35" t="s">
        <v>8</v>
      </c>
      <c r="C118" s="35">
        <f>+Maí!B31</f>
        <v>0</v>
      </c>
      <c r="D118" s="35">
        <f>+Maí!C31</f>
        <v>0</v>
      </c>
      <c r="E118" s="35">
        <f>+Maí!D31</f>
        <v>0</v>
      </c>
      <c r="F118" s="35">
        <f>+Maí!E31</f>
        <v>0</v>
      </c>
      <c r="G118" s="35">
        <f>+Maí!F31</f>
        <v>0</v>
      </c>
      <c r="H118" s="35">
        <f>+Maí!G31</f>
        <v>0</v>
      </c>
      <c r="I118" s="35">
        <f>+Maí!H31</f>
        <v>0</v>
      </c>
      <c r="J118" s="35">
        <f>+Maí!I31</f>
        <v>0</v>
      </c>
      <c r="K118" s="35">
        <f>+Maí!J31</f>
        <v>0</v>
      </c>
    </row>
    <row r="119" spans="1:11" x14ac:dyDescent="0.2">
      <c r="A119" s="182">
        <f>Upplýsingar!$E$14</f>
        <v>0</v>
      </c>
      <c r="B119" s="35" t="s">
        <v>8</v>
      </c>
      <c r="C119" s="35">
        <f>+Maí!B32</f>
        <v>0</v>
      </c>
      <c r="D119" s="35">
        <f>+Maí!C32</f>
        <v>0</v>
      </c>
      <c r="E119" s="35">
        <f>+Maí!D32</f>
        <v>0</v>
      </c>
      <c r="F119" s="35">
        <f>+Maí!E32</f>
        <v>0</v>
      </c>
      <c r="G119" s="35">
        <f>+Maí!F32</f>
        <v>0</v>
      </c>
      <c r="H119" s="35">
        <f>+Maí!G32</f>
        <v>0</v>
      </c>
      <c r="I119" s="35">
        <f>+Maí!H32</f>
        <v>0</v>
      </c>
      <c r="J119" s="35">
        <f>+Maí!I32</f>
        <v>0</v>
      </c>
      <c r="K119" s="35">
        <f>+Maí!J32</f>
        <v>0</v>
      </c>
    </row>
    <row r="120" spans="1:11" x14ac:dyDescent="0.2">
      <c r="A120" s="182">
        <f>Upplýsingar!$E$14</f>
        <v>0</v>
      </c>
      <c r="B120" s="35" t="s">
        <v>8</v>
      </c>
      <c r="C120" s="35">
        <f>+Maí!B33</f>
        <v>0</v>
      </c>
      <c r="D120" s="35">
        <f>+Maí!C33</f>
        <v>0</v>
      </c>
      <c r="E120" s="35">
        <f>+Maí!D33</f>
        <v>0</v>
      </c>
      <c r="F120" s="35">
        <f>+Maí!E33</f>
        <v>0</v>
      </c>
      <c r="G120" s="35">
        <f>+Maí!F33</f>
        <v>0</v>
      </c>
      <c r="H120" s="35">
        <f>+Maí!G33</f>
        <v>0</v>
      </c>
      <c r="I120" s="35">
        <f>+Maí!H33</f>
        <v>0</v>
      </c>
      <c r="J120" s="35">
        <f>+Maí!I33</f>
        <v>0</v>
      </c>
      <c r="K120" s="35">
        <f>+Maí!J33</f>
        <v>0</v>
      </c>
    </row>
    <row r="121" spans="1:11" x14ac:dyDescent="0.2">
      <c r="A121" s="183">
        <f>Upplýsingar!$E$14</f>
        <v>0</v>
      </c>
      <c r="B121" s="36" t="s">
        <v>8</v>
      </c>
      <c r="C121" s="36">
        <f>+Maí!B34</f>
        <v>0</v>
      </c>
      <c r="D121" s="36">
        <f>+Maí!C34</f>
        <v>0</v>
      </c>
      <c r="E121" s="36">
        <f>+Maí!D34</f>
        <v>0</v>
      </c>
      <c r="F121" s="36">
        <f>+Maí!E34</f>
        <v>0</v>
      </c>
      <c r="G121" s="36">
        <f>+Maí!F34</f>
        <v>0</v>
      </c>
      <c r="H121" s="36">
        <f>+Maí!G34</f>
        <v>0</v>
      </c>
      <c r="I121" s="36">
        <f>+Maí!H34</f>
        <v>0</v>
      </c>
      <c r="J121" s="36">
        <f>+Maí!I34</f>
        <v>0</v>
      </c>
      <c r="K121" s="36">
        <f>+Maí!J34</f>
        <v>0</v>
      </c>
    </row>
    <row r="122" spans="1:11" x14ac:dyDescent="0.2">
      <c r="A122" s="182">
        <f>Upplýsingar!$E$14</f>
        <v>0</v>
      </c>
      <c r="B122" s="35" t="s">
        <v>9</v>
      </c>
      <c r="C122" s="35">
        <f>+Júní!B11</f>
        <v>0</v>
      </c>
      <c r="D122" s="35">
        <f>+Júní!C11</f>
        <v>0</v>
      </c>
      <c r="E122" s="35">
        <f>+Júní!D11</f>
        <v>0</v>
      </c>
      <c r="F122" s="35">
        <f>+Júní!E11</f>
        <v>0</v>
      </c>
      <c r="G122" s="35">
        <f>+Júní!F11</f>
        <v>0</v>
      </c>
      <c r="H122" s="35">
        <f>+Júní!G11</f>
        <v>0</v>
      </c>
      <c r="I122" s="35">
        <f>+Júní!H11</f>
        <v>0</v>
      </c>
      <c r="J122" s="35">
        <f>+Júní!I11</f>
        <v>0</v>
      </c>
      <c r="K122" s="35">
        <f>+Júní!J11</f>
        <v>0</v>
      </c>
    </row>
    <row r="123" spans="1:11" x14ac:dyDescent="0.2">
      <c r="A123" s="182">
        <f>Upplýsingar!$E$14</f>
        <v>0</v>
      </c>
      <c r="B123" s="35" t="s">
        <v>9</v>
      </c>
      <c r="C123" s="35">
        <f>+Júní!B12</f>
        <v>0</v>
      </c>
      <c r="D123" s="35">
        <f>+Júní!C12</f>
        <v>0</v>
      </c>
      <c r="E123" s="35">
        <f>+Júní!D12</f>
        <v>0</v>
      </c>
      <c r="F123" s="35">
        <f>+Júní!E12</f>
        <v>0</v>
      </c>
      <c r="G123" s="35">
        <f>+Júní!F12</f>
        <v>0</v>
      </c>
      <c r="H123" s="35">
        <f>+Júní!G12</f>
        <v>0</v>
      </c>
      <c r="I123" s="35">
        <f>+Júní!H12</f>
        <v>0</v>
      </c>
      <c r="J123" s="35">
        <f>+Júní!I12</f>
        <v>0</v>
      </c>
      <c r="K123" s="35">
        <f>+Júní!J12</f>
        <v>0</v>
      </c>
    </row>
    <row r="124" spans="1:11" x14ac:dyDescent="0.2">
      <c r="A124" s="182">
        <f>Upplýsingar!$E$14</f>
        <v>0</v>
      </c>
      <c r="B124" s="35" t="s">
        <v>9</v>
      </c>
      <c r="C124" s="35">
        <f>+Júní!B13</f>
        <v>0</v>
      </c>
      <c r="D124" s="35">
        <f>+Júní!C13</f>
        <v>0</v>
      </c>
      <c r="E124" s="35">
        <f>+Júní!D13</f>
        <v>0</v>
      </c>
      <c r="F124" s="35">
        <f>+Júní!E13</f>
        <v>0</v>
      </c>
      <c r="G124" s="35">
        <f>+Júní!F13</f>
        <v>0</v>
      </c>
      <c r="H124" s="35">
        <f>+Júní!G13</f>
        <v>0</v>
      </c>
      <c r="I124" s="35">
        <f>+Júní!H13</f>
        <v>0</v>
      </c>
      <c r="J124" s="35">
        <f>+Júní!I13</f>
        <v>0</v>
      </c>
      <c r="K124" s="35">
        <f>+Júní!J13</f>
        <v>0</v>
      </c>
    </row>
    <row r="125" spans="1:11" x14ac:dyDescent="0.2">
      <c r="A125" s="182">
        <f>Upplýsingar!$E$14</f>
        <v>0</v>
      </c>
      <c r="B125" s="35" t="s">
        <v>9</v>
      </c>
      <c r="C125" s="35">
        <f>+Júní!B14</f>
        <v>0</v>
      </c>
      <c r="D125" s="35">
        <f>+Júní!C14</f>
        <v>0</v>
      </c>
      <c r="E125" s="35">
        <f>+Júní!D14</f>
        <v>0</v>
      </c>
      <c r="F125" s="35">
        <f>+Júní!E14</f>
        <v>0</v>
      </c>
      <c r="G125" s="35">
        <f>+Júní!F14</f>
        <v>0</v>
      </c>
      <c r="H125" s="35">
        <f>+Júní!G14</f>
        <v>0</v>
      </c>
      <c r="I125" s="35">
        <f>+Júní!H14</f>
        <v>0</v>
      </c>
      <c r="J125" s="35">
        <f>+Júní!I14</f>
        <v>0</v>
      </c>
      <c r="K125" s="35">
        <f>+Júní!J14</f>
        <v>0</v>
      </c>
    </row>
    <row r="126" spans="1:11" x14ac:dyDescent="0.2">
      <c r="A126" s="182">
        <f>Upplýsingar!$E$14</f>
        <v>0</v>
      </c>
      <c r="B126" s="35" t="s">
        <v>9</v>
      </c>
      <c r="C126" s="35">
        <f>+Júní!B15</f>
        <v>0</v>
      </c>
      <c r="D126" s="35">
        <f>+Júní!C15</f>
        <v>0</v>
      </c>
      <c r="E126" s="35">
        <f>+Júní!D15</f>
        <v>0</v>
      </c>
      <c r="F126" s="35">
        <f>+Júní!E15</f>
        <v>0</v>
      </c>
      <c r="G126" s="35">
        <f>+Júní!F15</f>
        <v>0</v>
      </c>
      <c r="H126" s="35">
        <f>+Júní!G15</f>
        <v>0</v>
      </c>
      <c r="I126" s="35">
        <f>+Júní!H15</f>
        <v>0</v>
      </c>
      <c r="J126" s="35">
        <f>+Júní!I15</f>
        <v>0</v>
      </c>
      <c r="K126" s="35">
        <f>+Júní!J15</f>
        <v>0</v>
      </c>
    </row>
    <row r="127" spans="1:11" x14ac:dyDescent="0.2">
      <c r="A127" s="182">
        <f>Upplýsingar!$E$14</f>
        <v>0</v>
      </c>
      <c r="B127" s="35" t="s">
        <v>9</v>
      </c>
      <c r="C127" s="35">
        <f>+Júní!B16</f>
        <v>0</v>
      </c>
      <c r="D127" s="35">
        <f>+Júní!C16</f>
        <v>0</v>
      </c>
      <c r="E127" s="35">
        <f>+Júní!D16</f>
        <v>0</v>
      </c>
      <c r="F127" s="35">
        <f>+Júní!E16</f>
        <v>0</v>
      </c>
      <c r="G127" s="35">
        <f>+Júní!F16</f>
        <v>0</v>
      </c>
      <c r="H127" s="35">
        <f>+Júní!G16</f>
        <v>0</v>
      </c>
      <c r="I127" s="35">
        <f>+Júní!H16</f>
        <v>0</v>
      </c>
      <c r="J127" s="35">
        <f>+Júní!I16</f>
        <v>0</v>
      </c>
      <c r="K127" s="35">
        <f>+Júní!J16</f>
        <v>0</v>
      </c>
    </row>
    <row r="128" spans="1:11" x14ac:dyDescent="0.2">
      <c r="A128" s="182">
        <f>Upplýsingar!$E$14</f>
        <v>0</v>
      </c>
      <c r="B128" s="35" t="s">
        <v>9</v>
      </c>
      <c r="C128" s="35">
        <f>+Júní!B17</f>
        <v>0</v>
      </c>
      <c r="D128" s="35">
        <f>+Júní!C17</f>
        <v>0</v>
      </c>
      <c r="E128" s="35">
        <f>+Júní!D17</f>
        <v>0</v>
      </c>
      <c r="F128" s="35">
        <f>+Júní!E17</f>
        <v>0</v>
      </c>
      <c r="G128" s="35">
        <f>+Júní!F17</f>
        <v>0</v>
      </c>
      <c r="H128" s="35">
        <f>+Júní!G17</f>
        <v>0</v>
      </c>
      <c r="I128" s="35">
        <f>+Júní!H17</f>
        <v>0</v>
      </c>
      <c r="J128" s="35">
        <f>+Júní!I17</f>
        <v>0</v>
      </c>
      <c r="K128" s="35">
        <f>+Júní!J17</f>
        <v>0</v>
      </c>
    </row>
    <row r="129" spans="1:11" x14ac:dyDescent="0.2">
      <c r="A129" s="182">
        <f>Upplýsingar!$E$14</f>
        <v>0</v>
      </c>
      <c r="B129" s="35" t="s">
        <v>9</v>
      </c>
      <c r="C129" s="35">
        <f>+Júní!B18</f>
        <v>0</v>
      </c>
      <c r="D129" s="35">
        <f>+Júní!C18</f>
        <v>0</v>
      </c>
      <c r="E129" s="35">
        <f>+Júní!D18</f>
        <v>0</v>
      </c>
      <c r="F129" s="35">
        <f>+Júní!E18</f>
        <v>0</v>
      </c>
      <c r="G129" s="35">
        <f>+Júní!F18</f>
        <v>0</v>
      </c>
      <c r="H129" s="35">
        <f>+Júní!G18</f>
        <v>0</v>
      </c>
      <c r="I129" s="35">
        <f>+Júní!H18</f>
        <v>0</v>
      </c>
      <c r="J129" s="35">
        <f>+Júní!I18</f>
        <v>0</v>
      </c>
      <c r="K129" s="35">
        <f>+Júní!J18</f>
        <v>0</v>
      </c>
    </row>
    <row r="130" spans="1:11" x14ac:dyDescent="0.2">
      <c r="A130" s="182">
        <f>Upplýsingar!$E$14</f>
        <v>0</v>
      </c>
      <c r="B130" s="35" t="s">
        <v>9</v>
      </c>
      <c r="C130" s="35">
        <f>+Júní!B19</f>
        <v>0</v>
      </c>
      <c r="D130" s="35">
        <f>+Júní!C19</f>
        <v>0</v>
      </c>
      <c r="E130" s="35">
        <f>+Júní!D19</f>
        <v>0</v>
      </c>
      <c r="F130" s="35">
        <f>+Júní!E19</f>
        <v>0</v>
      </c>
      <c r="G130" s="35">
        <f>+Júní!F19</f>
        <v>0</v>
      </c>
      <c r="H130" s="35">
        <f>+Júní!G19</f>
        <v>0</v>
      </c>
      <c r="I130" s="35">
        <f>+Júní!H19</f>
        <v>0</v>
      </c>
      <c r="J130" s="35">
        <f>+Júní!I19</f>
        <v>0</v>
      </c>
      <c r="K130" s="35">
        <f>+Júní!J19</f>
        <v>0</v>
      </c>
    </row>
    <row r="131" spans="1:11" x14ac:dyDescent="0.2">
      <c r="A131" s="182">
        <f>Upplýsingar!$E$14</f>
        <v>0</v>
      </c>
      <c r="B131" s="35" t="s">
        <v>9</v>
      </c>
      <c r="C131" s="35">
        <f>+Júní!B20</f>
        <v>0</v>
      </c>
      <c r="D131" s="35">
        <f>+Júní!C20</f>
        <v>0</v>
      </c>
      <c r="E131" s="35">
        <f>+Júní!D20</f>
        <v>0</v>
      </c>
      <c r="F131" s="35">
        <f>+Júní!E20</f>
        <v>0</v>
      </c>
      <c r="G131" s="35">
        <f>+Júní!F20</f>
        <v>0</v>
      </c>
      <c r="H131" s="35">
        <f>+Júní!G20</f>
        <v>0</v>
      </c>
      <c r="I131" s="35">
        <f>+Júní!H20</f>
        <v>0</v>
      </c>
      <c r="J131" s="35">
        <f>+Júní!I20</f>
        <v>0</v>
      </c>
      <c r="K131" s="35">
        <f>+Júní!J20</f>
        <v>0</v>
      </c>
    </row>
    <row r="132" spans="1:11" x14ac:dyDescent="0.2">
      <c r="A132" s="182">
        <f>Upplýsingar!$E$14</f>
        <v>0</v>
      </c>
      <c r="B132" s="35" t="s">
        <v>9</v>
      </c>
      <c r="C132" s="35">
        <f>+Júní!B21</f>
        <v>0</v>
      </c>
      <c r="D132" s="35">
        <f>+Júní!C21</f>
        <v>0</v>
      </c>
      <c r="E132" s="35">
        <f>+Júní!D21</f>
        <v>0</v>
      </c>
      <c r="F132" s="35">
        <f>+Júní!E21</f>
        <v>0</v>
      </c>
      <c r="G132" s="35">
        <f>+Júní!F21</f>
        <v>0</v>
      </c>
      <c r="H132" s="35">
        <f>+Júní!G21</f>
        <v>0</v>
      </c>
      <c r="I132" s="35">
        <f>+Júní!H21</f>
        <v>0</v>
      </c>
      <c r="J132" s="35">
        <f>+Júní!I21</f>
        <v>0</v>
      </c>
      <c r="K132" s="35">
        <f>+Júní!J21</f>
        <v>0</v>
      </c>
    </row>
    <row r="133" spans="1:11" x14ac:dyDescent="0.2">
      <c r="A133" s="182">
        <f>Upplýsingar!$E$14</f>
        <v>0</v>
      </c>
      <c r="B133" s="35" t="s">
        <v>9</v>
      </c>
      <c r="C133" s="35">
        <f>+Júní!B22</f>
        <v>0</v>
      </c>
      <c r="D133" s="35">
        <f>+Júní!C22</f>
        <v>0</v>
      </c>
      <c r="E133" s="35">
        <f>+Júní!D22</f>
        <v>0</v>
      </c>
      <c r="F133" s="35">
        <f>+Júní!E22</f>
        <v>0</v>
      </c>
      <c r="G133" s="35">
        <f>+Júní!F22</f>
        <v>0</v>
      </c>
      <c r="H133" s="35">
        <f>+Júní!G22</f>
        <v>0</v>
      </c>
      <c r="I133" s="35">
        <f>+Júní!H22</f>
        <v>0</v>
      </c>
      <c r="J133" s="35">
        <f>+Júní!I22</f>
        <v>0</v>
      </c>
      <c r="K133" s="35">
        <f>+Júní!J22</f>
        <v>0</v>
      </c>
    </row>
    <row r="134" spans="1:11" x14ac:dyDescent="0.2">
      <c r="A134" s="182">
        <f>Upplýsingar!$E$14</f>
        <v>0</v>
      </c>
      <c r="B134" s="35" t="s">
        <v>9</v>
      </c>
      <c r="C134" s="35">
        <f>+Júní!B23</f>
        <v>0</v>
      </c>
      <c r="D134" s="35">
        <f>+Júní!C23</f>
        <v>0</v>
      </c>
      <c r="E134" s="35">
        <f>+Júní!D23</f>
        <v>0</v>
      </c>
      <c r="F134" s="35">
        <f>+Júní!E23</f>
        <v>0</v>
      </c>
      <c r="G134" s="35">
        <f>+Júní!F23</f>
        <v>0</v>
      </c>
      <c r="H134" s="35">
        <f>+Júní!G23</f>
        <v>0</v>
      </c>
      <c r="I134" s="35">
        <f>+Júní!H23</f>
        <v>0</v>
      </c>
      <c r="J134" s="35">
        <f>+Júní!I23</f>
        <v>0</v>
      </c>
      <c r="K134" s="35">
        <f>+Júní!J23</f>
        <v>0</v>
      </c>
    </row>
    <row r="135" spans="1:11" x14ac:dyDescent="0.2">
      <c r="A135" s="182">
        <f>Upplýsingar!$E$14</f>
        <v>0</v>
      </c>
      <c r="B135" s="35" t="s">
        <v>9</v>
      </c>
      <c r="C135" s="35">
        <f>+Júní!B24</f>
        <v>0</v>
      </c>
      <c r="D135" s="35">
        <f>+Júní!C24</f>
        <v>0</v>
      </c>
      <c r="E135" s="35">
        <f>+Júní!D24</f>
        <v>0</v>
      </c>
      <c r="F135" s="35">
        <f>+Júní!E24</f>
        <v>0</v>
      </c>
      <c r="G135" s="35">
        <f>+Júní!F24</f>
        <v>0</v>
      </c>
      <c r="H135" s="35">
        <f>+Júní!G24</f>
        <v>0</v>
      </c>
      <c r="I135" s="35">
        <f>+Júní!H24</f>
        <v>0</v>
      </c>
      <c r="J135" s="35">
        <f>+Júní!I24</f>
        <v>0</v>
      </c>
      <c r="K135" s="35">
        <f>+Júní!J24</f>
        <v>0</v>
      </c>
    </row>
    <row r="136" spans="1:11" x14ac:dyDescent="0.2">
      <c r="A136" s="182">
        <f>Upplýsingar!$E$14</f>
        <v>0</v>
      </c>
      <c r="B136" s="35" t="s">
        <v>9</v>
      </c>
      <c r="C136" s="35">
        <f>+Júní!B25</f>
        <v>0</v>
      </c>
      <c r="D136" s="35">
        <f>+Júní!C25</f>
        <v>0</v>
      </c>
      <c r="E136" s="35">
        <f>+Júní!D25</f>
        <v>0</v>
      </c>
      <c r="F136" s="35">
        <f>+Júní!E25</f>
        <v>0</v>
      </c>
      <c r="G136" s="35">
        <f>+Júní!F25</f>
        <v>0</v>
      </c>
      <c r="H136" s="35">
        <f>+Júní!G25</f>
        <v>0</v>
      </c>
      <c r="I136" s="35">
        <f>+Júní!H25</f>
        <v>0</v>
      </c>
      <c r="J136" s="35">
        <f>+Júní!I25</f>
        <v>0</v>
      </c>
      <c r="K136" s="35">
        <f>+Júní!J25</f>
        <v>0</v>
      </c>
    </row>
    <row r="137" spans="1:11" x14ac:dyDescent="0.2">
      <c r="A137" s="182">
        <f>Upplýsingar!$E$14</f>
        <v>0</v>
      </c>
      <c r="B137" s="35" t="s">
        <v>9</v>
      </c>
      <c r="C137" s="35">
        <f>+Júní!B26</f>
        <v>0</v>
      </c>
      <c r="D137" s="35">
        <f>+Júní!C26</f>
        <v>0</v>
      </c>
      <c r="E137" s="35">
        <f>+Júní!D26</f>
        <v>0</v>
      </c>
      <c r="F137" s="35">
        <f>+Júní!E26</f>
        <v>0</v>
      </c>
      <c r="G137" s="35">
        <f>+Júní!F26</f>
        <v>0</v>
      </c>
      <c r="H137" s="35">
        <f>+Júní!G26</f>
        <v>0</v>
      </c>
      <c r="I137" s="35">
        <f>+Júní!H26</f>
        <v>0</v>
      </c>
      <c r="J137" s="35">
        <f>+Júní!I26</f>
        <v>0</v>
      </c>
      <c r="K137" s="35">
        <f>+Júní!J26</f>
        <v>0</v>
      </c>
    </row>
    <row r="138" spans="1:11" x14ac:dyDescent="0.2">
      <c r="A138" s="182">
        <f>Upplýsingar!$E$14</f>
        <v>0</v>
      </c>
      <c r="B138" s="35" t="s">
        <v>9</v>
      </c>
      <c r="C138" s="35">
        <f>+Júní!B27</f>
        <v>0</v>
      </c>
      <c r="D138" s="35">
        <f>+Júní!C27</f>
        <v>0</v>
      </c>
      <c r="E138" s="35">
        <f>+Júní!D27</f>
        <v>0</v>
      </c>
      <c r="F138" s="35">
        <f>+Júní!E27</f>
        <v>0</v>
      </c>
      <c r="G138" s="35">
        <f>+Júní!F27</f>
        <v>0</v>
      </c>
      <c r="H138" s="35">
        <f>+Júní!G27</f>
        <v>0</v>
      </c>
      <c r="I138" s="35">
        <f>+Júní!H27</f>
        <v>0</v>
      </c>
      <c r="J138" s="35">
        <f>+Júní!I27</f>
        <v>0</v>
      </c>
      <c r="K138" s="35">
        <f>+Júní!J27</f>
        <v>0</v>
      </c>
    </row>
    <row r="139" spans="1:11" x14ac:dyDescent="0.2">
      <c r="A139" s="182">
        <f>Upplýsingar!$E$14</f>
        <v>0</v>
      </c>
      <c r="B139" s="35" t="s">
        <v>9</v>
      </c>
      <c r="C139" s="35">
        <f>+Júní!B28</f>
        <v>0</v>
      </c>
      <c r="D139" s="35">
        <f>+Júní!C28</f>
        <v>0</v>
      </c>
      <c r="E139" s="35">
        <f>+Júní!D28</f>
        <v>0</v>
      </c>
      <c r="F139" s="35">
        <f>+Júní!E28</f>
        <v>0</v>
      </c>
      <c r="G139" s="35">
        <f>+Júní!F28</f>
        <v>0</v>
      </c>
      <c r="H139" s="35">
        <f>+Júní!G28</f>
        <v>0</v>
      </c>
      <c r="I139" s="35">
        <f>+Júní!H28</f>
        <v>0</v>
      </c>
      <c r="J139" s="35">
        <f>+Júní!I28</f>
        <v>0</v>
      </c>
      <c r="K139" s="35">
        <f>+Júní!J28</f>
        <v>0</v>
      </c>
    </row>
    <row r="140" spans="1:11" x14ac:dyDescent="0.2">
      <c r="A140" s="182">
        <f>Upplýsingar!$E$14</f>
        <v>0</v>
      </c>
      <c r="B140" s="35" t="s">
        <v>9</v>
      </c>
      <c r="C140" s="35">
        <f>+Júní!B29</f>
        <v>0</v>
      </c>
      <c r="D140" s="35">
        <f>+Júní!C29</f>
        <v>0</v>
      </c>
      <c r="E140" s="35">
        <f>+Júní!D29</f>
        <v>0</v>
      </c>
      <c r="F140" s="35">
        <f>+Júní!E29</f>
        <v>0</v>
      </c>
      <c r="G140" s="35">
        <f>+Júní!F29</f>
        <v>0</v>
      </c>
      <c r="H140" s="35">
        <f>+Júní!G29</f>
        <v>0</v>
      </c>
      <c r="I140" s="35">
        <f>+Júní!H29</f>
        <v>0</v>
      </c>
      <c r="J140" s="35">
        <f>+Júní!I29</f>
        <v>0</v>
      </c>
      <c r="K140" s="35">
        <f>+Júní!J29</f>
        <v>0</v>
      </c>
    </row>
    <row r="141" spans="1:11" x14ac:dyDescent="0.2">
      <c r="A141" s="182">
        <f>Upplýsingar!$E$14</f>
        <v>0</v>
      </c>
      <c r="B141" s="35" t="s">
        <v>9</v>
      </c>
      <c r="C141" s="35">
        <f>+Júní!B30</f>
        <v>0</v>
      </c>
      <c r="D141" s="35">
        <f>+Júní!C30</f>
        <v>0</v>
      </c>
      <c r="E141" s="35">
        <f>+Júní!D30</f>
        <v>0</v>
      </c>
      <c r="F141" s="35">
        <f>+Júní!E30</f>
        <v>0</v>
      </c>
      <c r="G141" s="35">
        <f>+Júní!F30</f>
        <v>0</v>
      </c>
      <c r="H141" s="35">
        <f>+Júní!G30</f>
        <v>0</v>
      </c>
      <c r="I141" s="35">
        <f>+Júní!H30</f>
        <v>0</v>
      </c>
      <c r="J141" s="35">
        <f>+Júní!I30</f>
        <v>0</v>
      </c>
      <c r="K141" s="35">
        <f>+Júní!J30</f>
        <v>0</v>
      </c>
    </row>
    <row r="142" spans="1:11" x14ac:dyDescent="0.2">
      <c r="A142" s="182">
        <f>Upplýsingar!$E$14</f>
        <v>0</v>
      </c>
      <c r="B142" s="35" t="s">
        <v>9</v>
      </c>
      <c r="C142" s="35">
        <f>+Júní!B31</f>
        <v>0</v>
      </c>
      <c r="D142" s="35">
        <f>+Júní!C31</f>
        <v>0</v>
      </c>
      <c r="E142" s="35">
        <f>+Júní!D31</f>
        <v>0</v>
      </c>
      <c r="F142" s="35">
        <f>+Júní!E31</f>
        <v>0</v>
      </c>
      <c r="G142" s="35">
        <f>+Júní!F31</f>
        <v>0</v>
      </c>
      <c r="H142" s="35">
        <f>+Júní!G31</f>
        <v>0</v>
      </c>
      <c r="I142" s="35">
        <f>+Júní!H31</f>
        <v>0</v>
      </c>
      <c r="J142" s="35">
        <f>+Júní!I31</f>
        <v>0</v>
      </c>
      <c r="K142" s="35">
        <f>+Júní!J31</f>
        <v>0</v>
      </c>
    </row>
    <row r="143" spans="1:11" x14ac:dyDescent="0.2">
      <c r="A143" s="182">
        <f>Upplýsingar!$E$14</f>
        <v>0</v>
      </c>
      <c r="B143" s="35" t="s">
        <v>9</v>
      </c>
      <c r="C143" s="35">
        <f>+Júní!B32</f>
        <v>0</v>
      </c>
      <c r="D143" s="35">
        <f>+Júní!C32</f>
        <v>0</v>
      </c>
      <c r="E143" s="35">
        <f>+Júní!D32</f>
        <v>0</v>
      </c>
      <c r="F143" s="35">
        <f>+Júní!E32</f>
        <v>0</v>
      </c>
      <c r="G143" s="35">
        <f>+Júní!F32</f>
        <v>0</v>
      </c>
      <c r="H143" s="35">
        <f>+Júní!G32</f>
        <v>0</v>
      </c>
      <c r="I143" s="35">
        <f>+Júní!H32</f>
        <v>0</v>
      </c>
      <c r="J143" s="35">
        <f>+Júní!I32</f>
        <v>0</v>
      </c>
      <c r="K143" s="35">
        <f>+Júní!J32</f>
        <v>0</v>
      </c>
    </row>
    <row r="144" spans="1:11" x14ac:dyDescent="0.2">
      <c r="A144" s="182">
        <f>Upplýsingar!$E$14</f>
        <v>0</v>
      </c>
      <c r="B144" s="35" t="s">
        <v>9</v>
      </c>
      <c r="C144" s="35">
        <f>+Júní!B33</f>
        <v>0</v>
      </c>
      <c r="D144" s="35">
        <f>+Júní!C33</f>
        <v>0</v>
      </c>
      <c r="E144" s="35">
        <f>+Júní!D33</f>
        <v>0</v>
      </c>
      <c r="F144" s="35">
        <f>+Júní!E33</f>
        <v>0</v>
      </c>
      <c r="G144" s="35">
        <f>+Júní!F33</f>
        <v>0</v>
      </c>
      <c r="H144" s="35">
        <f>+Júní!G33</f>
        <v>0</v>
      </c>
      <c r="I144" s="35">
        <f>+Júní!H33</f>
        <v>0</v>
      </c>
      <c r="J144" s="35">
        <f>+Júní!I33</f>
        <v>0</v>
      </c>
      <c r="K144" s="35">
        <f>+Júní!J33</f>
        <v>0</v>
      </c>
    </row>
    <row r="145" spans="1:11" x14ac:dyDescent="0.2">
      <c r="A145" s="183">
        <f>Upplýsingar!$E$14</f>
        <v>0</v>
      </c>
      <c r="B145" s="36" t="s">
        <v>9</v>
      </c>
      <c r="C145" s="36">
        <f>+Júní!B34</f>
        <v>0</v>
      </c>
      <c r="D145" s="36">
        <f>+Júní!C34</f>
        <v>0</v>
      </c>
      <c r="E145" s="36">
        <f>+Júní!D34</f>
        <v>0</v>
      </c>
      <c r="F145" s="36">
        <f>+Júní!E34</f>
        <v>0</v>
      </c>
      <c r="G145" s="36">
        <f>+Júní!F34</f>
        <v>0</v>
      </c>
      <c r="H145" s="36">
        <f>+Júní!G34</f>
        <v>0</v>
      </c>
      <c r="I145" s="36">
        <f>+Júní!H34</f>
        <v>0</v>
      </c>
      <c r="J145" s="36">
        <f>+Júní!I34</f>
        <v>0</v>
      </c>
      <c r="K145" s="36">
        <f>+Júní!J34</f>
        <v>0</v>
      </c>
    </row>
    <row r="146" spans="1:11" x14ac:dyDescent="0.2">
      <c r="A146" s="182">
        <f>Upplýsingar!$E$14</f>
        <v>0</v>
      </c>
      <c r="B146" s="35" t="s">
        <v>10</v>
      </c>
      <c r="C146" s="35">
        <f>+Júlí!B11</f>
        <v>0</v>
      </c>
      <c r="D146" s="35">
        <f>+Júlí!C11</f>
        <v>0</v>
      </c>
      <c r="E146" s="35">
        <f>+Júlí!D11</f>
        <v>0</v>
      </c>
      <c r="F146" s="35">
        <f>+Júlí!E11</f>
        <v>0</v>
      </c>
      <c r="G146" s="35">
        <f>+Júlí!F11</f>
        <v>0</v>
      </c>
      <c r="H146" s="35">
        <f>+Júlí!G11</f>
        <v>0</v>
      </c>
      <c r="I146" s="35">
        <f>+Júlí!H11</f>
        <v>0</v>
      </c>
      <c r="J146" s="35">
        <f>+Júlí!I11</f>
        <v>0</v>
      </c>
      <c r="K146" s="35">
        <f>+Júlí!J11</f>
        <v>0</v>
      </c>
    </row>
    <row r="147" spans="1:11" x14ac:dyDescent="0.2">
      <c r="A147" s="182">
        <f>Upplýsingar!$E$14</f>
        <v>0</v>
      </c>
      <c r="B147" s="35" t="s">
        <v>10</v>
      </c>
      <c r="C147" s="35">
        <f>+Júlí!B12</f>
        <v>0</v>
      </c>
      <c r="D147" s="35">
        <f>+Júlí!C12</f>
        <v>0</v>
      </c>
      <c r="E147" s="35">
        <f>+Júlí!D12</f>
        <v>0</v>
      </c>
      <c r="F147" s="35">
        <f>+Júlí!E12</f>
        <v>0</v>
      </c>
      <c r="G147" s="35">
        <f>+Júlí!F12</f>
        <v>0</v>
      </c>
      <c r="H147" s="35">
        <f>+Júlí!G12</f>
        <v>0</v>
      </c>
      <c r="I147" s="35">
        <f>+Júlí!H12</f>
        <v>0</v>
      </c>
      <c r="J147" s="35">
        <f>+Júlí!I12</f>
        <v>0</v>
      </c>
      <c r="K147" s="35">
        <f>+Júlí!J12</f>
        <v>0</v>
      </c>
    </row>
    <row r="148" spans="1:11" x14ac:dyDescent="0.2">
      <c r="A148" s="182">
        <f>Upplýsingar!$E$14</f>
        <v>0</v>
      </c>
      <c r="B148" s="35" t="s">
        <v>10</v>
      </c>
      <c r="C148" s="35">
        <f>+Júlí!B13</f>
        <v>0</v>
      </c>
      <c r="D148" s="35">
        <f>+Júlí!C13</f>
        <v>0</v>
      </c>
      <c r="E148" s="35">
        <f>+Júlí!D13</f>
        <v>0</v>
      </c>
      <c r="F148" s="35">
        <f>+Júlí!E13</f>
        <v>0</v>
      </c>
      <c r="G148" s="35">
        <f>+Júlí!F13</f>
        <v>0</v>
      </c>
      <c r="H148" s="35">
        <f>+Júlí!G13</f>
        <v>0</v>
      </c>
      <c r="I148" s="35">
        <f>+Júlí!H13</f>
        <v>0</v>
      </c>
      <c r="J148" s="35">
        <f>+Júlí!I13</f>
        <v>0</v>
      </c>
      <c r="K148" s="35">
        <f>+Júlí!J13</f>
        <v>0</v>
      </c>
    </row>
    <row r="149" spans="1:11" x14ac:dyDescent="0.2">
      <c r="A149" s="182">
        <f>Upplýsingar!$E$14</f>
        <v>0</v>
      </c>
      <c r="B149" s="35" t="s">
        <v>10</v>
      </c>
      <c r="C149" s="35">
        <f>+Júlí!B14</f>
        <v>0</v>
      </c>
      <c r="D149" s="35">
        <f>+Júlí!C14</f>
        <v>0</v>
      </c>
      <c r="E149" s="35">
        <f>+Júlí!D14</f>
        <v>0</v>
      </c>
      <c r="F149" s="35">
        <f>+Júlí!E14</f>
        <v>0</v>
      </c>
      <c r="G149" s="35">
        <f>+Júlí!F14</f>
        <v>0</v>
      </c>
      <c r="H149" s="35">
        <f>+Júlí!G14</f>
        <v>0</v>
      </c>
      <c r="I149" s="35">
        <f>+Júlí!H14</f>
        <v>0</v>
      </c>
      <c r="J149" s="35">
        <f>+Júlí!I14</f>
        <v>0</v>
      </c>
      <c r="K149" s="35">
        <f>+Júlí!J14</f>
        <v>0</v>
      </c>
    </row>
    <row r="150" spans="1:11" x14ac:dyDescent="0.2">
      <c r="A150" s="182">
        <f>Upplýsingar!$E$14</f>
        <v>0</v>
      </c>
      <c r="B150" s="35" t="s">
        <v>10</v>
      </c>
      <c r="C150" s="35">
        <f>+Júlí!B15</f>
        <v>0</v>
      </c>
      <c r="D150" s="35">
        <f>+Júlí!C15</f>
        <v>0</v>
      </c>
      <c r="E150" s="35">
        <f>+Júlí!D15</f>
        <v>0</v>
      </c>
      <c r="F150" s="35">
        <f>+Júlí!E15</f>
        <v>0</v>
      </c>
      <c r="G150" s="35">
        <f>+Júlí!F15</f>
        <v>0</v>
      </c>
      <c r="H150" s="35">
        <f>+Júlí!G15</f>
        <v>0</v>
      </c>
      <c r="I150" s="35">
        <f>+Júlí!H15</f>
        <v>0</v>
      </c>
      <c r="J150" s="35">
        <f>+Júlí!I15</f>
        <v>0</v>
      </c>
      <c r="K150" s="35">
        <f>+Júlí!J15</f>
        <v>0</v>
      </c>
    </row>
    <row r="151" spans="1:11" x14ac:dyDescent="0.2">
      <c r="A151" s="182">
        <f>Upplýsingar!$E$14</f>
        <v>0</v>
      </c>
      <c r="B151" s="35" t="s">
        <v>10</v>
      </c>
      <c r="C151" s="35">
        <f>+Júlí!B16</f>
        <v>0</v>
      </c>
      <c r="D151" s="35">
        <f>+Júlí!C16</f>
        <v>0</v>
      </c>
      <c r="E151" s="35">
        <f>+Júlí!D16</f>
        <v>0</v>
      </c>
      <c r="F151" s="35">
        <f>+Júlí!E16</f>
        <v>0</v>
      </c>
      <c r="G151" s="35">
        <f>+Júlí!F16</f>
        <v>0</v>
      </c>
      <c r="H151" s="35">
        <f>+Júlí!G16</f>
        <v>0</v>
      </c>
      <c r="I151" s="35">
        <f>+Júlí!H16</f>
        <v>0</v>
      </c>
      <c r="J151" s="35">
        <f>+Júlí!I16</f>
        <v>0</v>
      </c>
      <c r="K151" s="35">
        <f>+Júlí!J16</f>
        <v>0</v>
      </c>
    </row>
    <row r="152" spans="1:11" x14ac:dyDescent="0.2">
      <c r="A152" s="182">
        <f>Upplýsingar!$E$14</f>
        <v>0</v>
      </c>
      <c r="B152" s="35" t="s">
        <v>10</v>
      </c>
      <c r="C152" s="35">
        <f>+Júlí!B17</f>
        <v>0</v>
      </c>
      <c r="D152" s="35">
        <f>+Júlí!C17</f>
        <v>0</v>
      </c>
      <c r="E152" s="35">
        <f>+Júlí!D17</f>
        <v>0</v>
      </c>
      <c r="F152" s="35">
        <f>+Júlí!E17</f>
        <v>0</v>
      </c>
      <c r="G152" s="35">
        <f>+Júlí!F17</f>
        <v>0</v>
      </c>
      <c r="H152" s="35">
        <f>+Júlí!G17</f>
        <v>0</v>
      </c>
      <c r="I152" s="35">
        <f>+Júlí!H17</f>
        <v>0</v>
      </c>
      <c r="J152" s="35">
        <f>+Júlí!I17</f>
        <v>0</v>
      </c>
      <c r="K152" s="35">
        <f>+Júlí!J17</f>
        <v>0</v>
      </c>
    </row>
    <row r="153" spans="1:11" x14ac:dyDescent="0.2">
      <c r="A153" s="182">
        <f>Upplýsingar!$E$14</f>
        <v>0</v>
      </c>
      <c r="B153" s="35" t="s">
        <v>10</v>
      </c>
      <c r="C153" s="35">
        <f>+Júlí!B18</f>
        <v>0</v>
      </c>
      <c r="D153" s="35">
        <f>+Júlí!C18</f>
        <v>0</v>
      </c>
      <c r="E153" s="35">
        <f>+Júlí!D18</f>
        <v>0</v>
      </c>
      <c r="F153" s="35">
        <f>+Júlí!E18</f>
        <v>0</v>
      </c>
      <c r="G153" s="35">
        <f>+Júlí!F18</f>
        <v>0</v>
      </c>
      <c r="H153" s="35">
        <f>+Júlí!G18</f>
        <v>0</v>
      </c>
      <c r="I153" s="35">
        <f>+Júlí!H18</f>
        <v>0</v>
      </c>
      <c r="J153" s="35">
        <f>+Júlí!I18</f>
        <v>0</v>
      </c>
      <c r="K153" s="35">
        <f>+Júlí!J18</f>
        <v>0</v>
      </c>
    </row>
    <row r="154" spans="1:11" x14ac:dyDescent="0.2">
      <c r="A154" s="182">
        <f>Upplýsingar!$E$14</f>
        <v>0</v>
      </c>
      <c r="B154" s="35" t="s">
        <v>10</v>
      </c>
      <c r="C154" s="35">
        <f>+Júlí!B19</f>
        <v>0</v>
      </c>
      <c r="D154" s="35">
        <f>+Júlí!C19</f>
        <v>0</v>
      </c>
      <c r="E154" s="35">
        <f>+Júlí!D19</f>
        <v>0</v>
      </c>
      <c r="F154" s="35">
        <f>+Júlí!E19</f>
        <v>0</v>
      </c>
      <c r="G154" s="35">
        <f>+Júlí!F19</f>
        <v>0</v>
      </c>
      <c r="H154" s="35">
        <f>+Júlí!G19</f>
        <v>0</v>
      </c>
      <c r="I154" s="35">
        <f>+Júlí!H19</f>
        <v>0</v>
      </c>
      <c r="J154" s="35">
        <f>+Júlí!I19</f>
        <v>0</v>
      </c>
      <c r="K154" s="35">
        <f>+Júlí!J19</f>
        <v>0</v>
      </c>
    </row>
    <row r="155" spans="1:11" x14ac:dyDescent="0.2">
      <c r="A155" s="182">
        <f>Upplýsingar!$E$14</f>
        <v>0</v>
      </c>
      <c r="B155" s="35" t="s">
        <v>10</v>
      </c>
      <c r="C155" s="35">
        <f>+Júlí!B20</f>
        <v>0</v>
      </c>
      <c r="D155" s="35">
        <f>+Júlí!C20</f>
        <v>0</v>
      </c>
      <c r="E155" s="35">
        <f>+Júlí!D20</f>
        <v>0</v>
      </c>
      <c r="F155" s="35">
        <f>+Júlí!E20</f>
        <v>0</v>
      </c>
      <c r="G155" s="35">
        <f>+Júlí!F20</f>
        <v>0</v>
      </c>
      <c r="H155" s="35">
        <f>+Júlí!G20</f>
        <v>0</v>
      </c>
      <c r="I155" s="35">
        <f>+Júlí!H20</f>
        <v>0</v>
      </c>
      <c r="J155" s="35">
        <f>+Júlí!I20</f>
        <v>0</v>
      </c>
      <c r="K155" s="35">
        <f>+Júlí!J20</f>
        <v>0</v>
      </c>
    </row>
    <row r="156" spans="1:11" x14ac:dyDescent="0.2">
      <c r="A156" s="182">
        <f>Upplýsingar!$E$14</f>
        <v>0</v>
      </c>
      <c r="B156" s="35" t="s">
        <v>10</v>
      </c>
      <c r="C156" s="35">
        <f>+Júlí!B21</f>
        <v>0</v>
      </c>
      <c r="D156" s="35">
        <f>+Júlí!C21</f>
        <v>0</v>
      </c>
      <c r="E156" s="35">
        <f>+Júlí!D21</f>
        <v>0</v>
      </c>
      <c r="F156" s="35">
        <f>+Júlí!E21</f>
        <v>0</v>
      </c>
      <c r="G156" s="35">
        <f>+Júlí!F21</f>
        <v>0</v>
      </c>
      <c r="H156" s="35">
        <f>+Júlí!G21</f>
        <v>0</v>
      </c>
      <c r="I156" s="35">
        <f>+Júlí!H21</f>
        <v>0</v>
      </c>
      <c r="J156" s="35">
        <f>+Júlí!I21</f>
        <v>0</v>
      </c>
      <c r="K156" s="35">
        <f>+Júlí!J21</f>
        <v>0</v>
      </c>
    </row>
    <row r="157" spans="1:11" x14ac:dyDescent="0.2">
      <c r="A157" s="182">
        <f>Upplýsingar!$E$14</f>
        <v>0</v>
      </c>
      <c r="B157" s="35" t="s">
        <v>10</v>
      </c>
      <c r="C157" s="35">
        <f>+Júlí!B22</f>
        <v>0</v>
      </c>
      <c r="D157" s="35">
        <f>+Júlí!C22</f>
        <v>0</v>
      </c>
      <c r="E157" s="35">
        <f>+Júlí!D22</f>
        <v>0</v>
      </c>
      <c r="F157" s="35">
        <f>+Júlí!E22</f>
        <v>0</v>
      </c>
      <c r="G157" s="35">
        <f>+Júlí!F22</f>
        <v>0</v>
      </c>
      <c r="H157" s="35">
        <f>+Júlí!G22</f>
        <v>0</v>
      </c>
      <c r="I157" s="35">
        <f>+Júlí!H22</f>
        <v>0</v>
      </c>
      <c r="J157" s="35">
        <f>+Júlí!I22</f>
        <v>0</v>
      </c>
      <c r="K157" s="35">
        <f>+Júlí!J22</f>
        <v>0</v>
      </c>
    </row>
    <row r="158" spans="1:11" x14ac:dyDescent="0.2">
      <c r="A158" s="182">
        <f>Upplýsingar!$E$14</f>
        <v>0</v>
      </c>
      <c r="B158" s="35" t="s">
        <v>10</v>
      </c>
      <c r="C158" s="35">
        <f>+Júlí!B23</f>
        <v>0</v>
      </c>
      <c r="D158" s="35">
        <f>+Júlí!C23</f>
        <v>0</v>
      </c>
      <c r="E158" s="35">
        <f>+Júlí!D23</f>
        <v>0</v>
      </c>
      <c r="F158" s="35">
        <f>+Júlí!E23</f>
        <v>0</v>
      </c>
      <c r="G158" s="35">
        <f>+Júlí!F23</f>
        <v>0</v>
      </c>
      <c r="H158" s="35">
        <f>+Júlí!G23</f>
        <v>0</v>
      </c>
      <c r="I158" s="35">
        <f>+Júlí!H23</f>
        <v>0</v>
      </c>
      <c r="J158" s="35">
        <f>+Júlí!I23</f>
        <v>0</v>
      </c>
      <c r="K158" s="35">
        <f>+Júlí!J23</f>
        <v>0</v>
      </c>
    </row>
    <row r="159" spans="1:11" x14ac:dyDescent="0.2">
      <c r="A159" s="182">
        <f>Upplýsingar!$E$14</f>
        <v>0</v>
      </c>
      <c r="B159" s="35" t="s">
        <v>10</v>
      </c>
      <c r="C159" s="35">
        <f>+Júlí!B24</f>
        <v>0</v>
      </c>
      <c r="D159" s="35">
        <f>+Júlí!C24</f>
        <v>0</v>
      </c>
      <c r="E159" s="35">
        <f>+Júlí!D24</f>
        <v>0</v>
      </c>
      <c r="F159" s="35">
        <f>+Júlí!E24</f>
        <v>0</v>
      </c>
      <c r="G159" s="35">
        <f>+Júlí!F24</f>
        <v>0</v>
      </c>
      <c r="H159" s="35">
        <f>+Júlí!G24</f>
        <v>0</v>
      </c>
      <c r="I159" s="35">
        <f>+Júlí!H24</f>
        <v>0</v>
      </c>
      <c r="J159" s="35">
        <f>+Júlí!I24</f>
        <v>0</v>
      </c>
      <c r="K159" s="35">
        <f>+Júlí!J24</f>
        <v>0</v>
      </c>
    </row>
    <row r="160" spans="1:11" x14ac:dyDescent="0.2">
      <c r="A160" s="182">
        <f>Upplýsingar!$E$14</f>
        <v>0</v>
      </c>
      <c r="B160" s="35" t="s">
        <v>10</v>
      </c>
      <c r="C160" s="35">
        <f>+Júlí!B25</f>
        <v>0</v>
      </c>
      <c r="D160" s="35">
        <f>+Júlí!C25</f>
        <v>0</v>
      </c>
      <c r="E160" s="35">
        <f>+Júlí!D25</f>
        <v>0</v>
      </c>
      <c r="F160" s="35">
        <f>+Júlí!E25</f>
        <v>0</v>
      </c>
      <c r="G160" s="35">
        <f>+Júlí!F25</f>
        <v>0</v>
      </c>
      <c r="H160" s="35">
        <f>+Júlí!G25</f>
        <v>0</v>
      </c>
      <c r="I160" s="35">
        <f>+Júlí!H25</f>
        <v>0</v>
      </c>
      <c r="J160" s="35">
        <f>+Júlí!I25</f>
        <v>0</v>
      </c>
      <c r="K160" s="35">
        <f>+Júlí!J25</f>
        <v>0</v>
      </c>
    </row>
    <row r="161" spans="1:11" x14ac:dyDescent="0.2">
      <c r="A161" s="182">
        <f>Upplýsingar!$E$14</f>
        <v>0</v>
      </c>
      <c r="B161" s="35" t="s">
        <v>10</v>
      </c>
      <c r="C161" s="35">
        <f>+Júlí!B26</f>
        <v>0</v>
      </c>
      <c r="D161" s="35">
        <f>+Júlí!C26</f>
        <v>0</v>
      </c>
      <c r="E161" s="35">
        <f>+Júlí!D26</f>
        <v>0</v>
      </c>
      <c r="F161" s="35">
        <f>+Júlí!E26</f>
        <v>0</v>
      </c>
      <c r="G161" s="35">
        <f>+Júlí!F26</f>
        <v>0</v>
      </c>
      <c r="H161" s="35">
        <f>+Júlí!G26</f>
        <v>0</v>
      </c>
      <c r="I161" s="35">
        <f>+Júlí!H26</f>
        <v>0</v>
      </c>
      <c r="J161" s="35">
        <f>+Júlí!I26</f>
        <v>0</v>
      </c>
      <c r="K161" s="35">
        <f>+Júlí!J26</f>
        <v>0</v>
      </c>
    </row>
    <row r="162" spans="1:11" x14ac:dyDescent="0.2">
      <c r="A162" s="182">
        <f>Upplýsingar!$E$14</f>
        <v>0</v>
      </c>
      <c r="B162" s="35" t="s">
        <v>10</v>
      </c>
      <c r="C162" s="35">
        <f>+Júlí!B27</f>
        <v>0</v>
      </c>
      <c r="D162" s="35">
        <f>+Júlí!C27</f>
        <v>0</v>
      </c>
      <c r="E162" s="35">
        <f>+Júlí!D27</f>
        <v>0</v>
      </c>
      <c r="F162" s="35">
        <f>+Júlí!E27</f>
        <v>0</v>
      </c>
      <c r="G162" s="35">
        <f>+Júlí!F27</f>
        <v>0</v>
      </c>
      <c r="H162" s="35">
        <f>+Júlí!G27</f>
        <v>0</v>
      </c>
      <c r="I162" s="35">
        <f>+Júlí!H27</f>
        <v>0</v>
      </c>
      <c r="J162" s="35">
        <f>+Júlí!I27</f>
        <v>0</v>
      </c>
      <c r="K162" s="35">
        <f>+Júlí!J27</f>
        <v>0</v>
      </c>
    </row>
    <row r="163" spans="1:11" x14ac:dyDescent="0.2">
      <c r="A163" s="182">
        <f>Upplýsingar!$E$14</f>
        <v>0</v>
      </c>
      <c r="B163" s="35" t="s">
        <v>10</v>
      </c>
      <c r="C163" s="35">
        <f>+Júlí!B28</f>
        <v>0</v>
      </c>
      <c r="D163" s="35">
        <f>+Júlí!C28</f>
        <v>0</v>
      </c>
      <c r="E163" s="35">
        <f>+Júlí!D28</f>
        <v>0</v>
      </c>
      <c r="F163" s="35">
        <f>+Júlí!E28</f>
        <v>0</v>
      </c>
      <c r="G163" s="35">
        <f>+Júlí!F28</f>
        <v>0</v>
      </c>
      <c r="H163" s="35">
        <f>+Júlí!G28</f>
        <v>0</v>
      </c>
      <c r="I163" s="35">
        <f>+Júlí!H28</f>
        <v>0</v>
      </c>
      <c r="J163" s="35">
        <f>+Júlí!I28</f>
        <v>0</v>
      </c>
      <c r="K163" s="35">
        <f>+Júlí!J28</f>
        <v>0</v>
      </c>
    </row>
    <row r="164" spans="1:11" x14ac:dyDescent="0.2">
      <c r="A164" s="182">
        <f>Upplýsingar!$E$14</f>
        <v>0</v>
      </c>
      <c r="B164" s="35" t="s">
        <v>10</v>
      </c>
      <c r="C164" s="35">
        <f>+Júlí!B29</f>
        <v>0</v>
      </c>
      <c r="D164" s="35">
        <f>+Júlí!C29</f>
        <v>0</v>
      </c>
      <c r="E164" s="35">
        <f>+Júlí!D29</f>
        <v>0</v>
      </c>
      <c r="F164" s="35">
        <f>+Júlí!E29</f>
        <v>0</v>
      </c>
      <c r="G164" s="35">
        <f>+Júlí!F29</f>
        <v>0</v>
      </c>
      <c r="H164" s="35">
        <f>+Júlí!G29</f>
        <v>0</v>
      </c>
      <c r="I164" s="35">
        <f>+Júlí!H29</f>
        <v>0</v>
      </c>
      <c r="J164" s="35">
        <f>+Júlí!I29</f>
        <v>0</v>
      </c>
      <c r="K164" s="35">
        <f>+Júlí!J29</f>
        <v>0</v>
      </c>
    </row>
    <row r="165" spans="1:11" x14ac:dyDescent="0.2">
      <c r="A165" s="182">
        <f>Upplýsingar!$E$14</f>
        <v>0</v>
      </c>
      <c r="B165" s="35" t="s">
        <v>10</v>
      </c>
      <c r="C165" s="35">
        <f>+Júlí!B30</f>
        <v>0</v>
      </c>
      <c r="D165" s="35">
        <f>+Júlí!C30</f>
        <v>0</v>
      </c>
      <c r="E165" s="35">
        <f>+Júlí!D30</f>
        <v>0</v>
      </c>
      <c r="F165" s="35">
        <f>+Júlí!E30</f>
        <v>0</v>
      </c>
      <c r="G165" s="35">
        <f>+Júlí!F30</f>
        <v>0</v>
      </c>
      <c r="H165" s="35">
        <f>+Júlí!G30</f>
        <v>0</v>
      </c>
      <c r="I165" s="35">
        <f>+Júlí!H30</f>
        <v>0</v>
      </c>
      <c r="J165" s="35">
        <f>+Júlí!I30</f>
        <v>0</v>
      </c>
      <c r="K165" s="35">
        <f>+Júlí!J30</f>
        <v>0</v>
      </c>
    </row>
    <row r="166" spans="1:11" x14ac:dyDescent="0.2">
      <c r="A166" s="182">
        <f>Upplýsingar!$E$14</f>
        <v>0</v>
      </c>
      <c r="B166" s="35" t="s">
        <v>10</v>
      </c>
      <c r="C166" s="35">
        <f>+Júlí!B31</f>
        <v>0</v>
      </c>
      <c r="D166" s="35">
        <f>+Júlí!C31</f>
        <v>0</v>
      </c>
      <c r="E166" s="35">
        <f>+Júlí!D31</f>
        <v>0</v>
      </c>
      <c r="F166" s="35">
        <f>+Júlí!E31</f>
        <v>0</v>
      </c>
      <c r="G166" s="35">
        <f>+Júlí!F31</f>
        <v>0</v>
      </c>
      <c r="H166" s="35">
        <f>+Júlí!G31</f>
        <v>0</v>
      </c>
      <c r="I166" s="35">
        <f>+Júlí!H31</f>
        <v>0</v>
      </c>
      <c r="J166" s="35">
        <f>+Júlí!I31</f>
        <v>0</v>
      </c>
      <c r="K166" s="35">
        <f>+Júlí!J31</f>
        <v>0</v>
      </c>
    </row>
    <row r="167" spans="1:11" x14ac:dyDescent="0.2">
      <c r="A167" s="182">
        <f>Upplýsingar!$E$14</f>
        <v>0</v>
      </c>
      <c r="B167" s="35" t="s">
        <v>10</v>
      </c>
      <c r="C167" s="35">
        <f>+Júlí!B32</f>
        <v>0</v>
      </c>
      <c r="D167" s="35">
        <f>+Júlí!C32</f>
        <v>0</v>
      </c>
      <c r="E167" s="35">
        <f>+Júlí!D32</f>
        <v>0</v>
      </c>
      <c r="F167" s="35">
        <f>+Júlí!E32</f>
        <v>0</v>
      </c>
      <c r="G167" s="35">
        <f>+Júlí!F32</f>
        <v>0</v>
      </c>
      <c r="H167" s="35">
        <f>+Júlí!G32</f>
        <v>0</v>
      </c>
      <c r="I167" s="35">
        <f>+Júlí!H32</f>
        <v>0</v>
      </c>
      <c r="J167" s="35">
        <f>+Júlí!I32</f>
        <v>0</v>
      </c>
      <c r="K167" s="35">
        <f>+Júlí!J32</f>
        <v>0</v>
      </c>
    </row>
    <row r="168" spans="1:11" x14ac:dyDescent="0.2">
      <c r="A168" s="182">
        <f>Upplýsingar!$E$14</f>
        <v>0</v>
      </c>
      <c r="B168" s="35" t="s">
        <v>10</v>
      </c>
      <c r="C168" s="35">
        <f>+Júlí!B33</f>
        <v>0</v>
      </c>
      <c r="D168" s="35">
        <f>+Júlí!C33</f>
        <v>0</v>
      </c>
      <c r="E168" s="35">
        <f>+Júlí!D33</f>
        <v>0</v>
      </c>
      <c r="F168" s="35">
        <f>+Júlí!E33</f>
        <v>0</v>
      </c>
      <c r="G168" s="35">
        <f>+Júlí!F33</f>
        <v>0</v>
      </c>
      <c r="H168" s="35">
        <f>+Júlí!G33</f>
        <v>0</v>
      </c>
      <c r="I168" s="35">
        <f>+Júlí!H33</f>
        <v>0</v>
      </c>
      <c r="J168" s="35">
        <f>+Júlí!I33</f>
        <v>0</v>
      </c>
      <c r="K168" s="35">
        <f>+Júlí!J33</f>
        <v>0</v>
      </c>
    </row>
    <row r="169" spans="1:11" x14ac:dyDescent="0.2">
      <c r="A169" s="183">
        <f>Upplýsingar!$E$14</f>
        <v>0</v>
      </c>
      <c r="B169" s="36" t="s">
        <v>10</v>
      </c>
      <c r="C169" s="36">
        <f>+Júlí!B34</f>
        <v>0</v>
      </c>
      <c r="D169" s="36">
        <f>+Júlí!C34</f>
        <v>0</v>
      </c>
      <c r="E169" s="36">
        <f>+Júlí!D34</f>
        <v>0</v>
      </c>
      <c r="F169" s="36">
        <f>+Júlí!E34</f>
        <v>0</v>
      </c>
      <c r="G169" s="36">
        <f>+Júlí!F34</f>
        <v>0</v>
      </c>
      <c r="H169" s="36">
        <f>+Júlí!G34</f>
        <v>0</v>
      </c>
      <c r="I169" s="36">
        <f>+Júlí!H34</f>
        <v>0</v>
      </c>
      <c r="J169" s="36">
        <f>+Júlí!I34</f>
        <v>0</v>
      </c>
      <c r="K169" s="36">
        <f>+Júlí!J34</f>
        <v>0</v>
      </c>
    </row>
    <row r="170" spans="1:11" x14ac:dyDescent="0.2">
      <c r="A170" s="182">
        <f>Upplýsingar!$E$14</f>
        <v>0</v>
      </c>
      <c r="B170" s="35" t="s">
        <v>11</v>
      </c>
      <c r="C170" s="35">
        <f>+Ágúst!B11</f>
        <v>0</v>
      </c>
      <c r="D170" s="35">
        <f>+Ágúst!C11</f>
        <v>0</v>
      </c>
      <c r="E170" s="35">
        <f>+Ágúst!D11</f>
        <v>0</v>
      </c>
      <c r="F170" s="35">
        <f>+Ágúst!E11</f>
        <v>0</v>
      </c>
      <c r="G170" s="35">
        <f>+Ágúst!F11</f>
        <v>0</v>
      </c>
      <c r="H170" s="35">
        <f>+Ágúst!G11</f>
        <v>0</v>
      </c>
      <c r="I170" s="35">
        <f>+Ágúst!H11</f>
        <v>0</v>
      </c>
      <c r="J170" s="35">
        <f>+Ágúst!I11</f>
        <v>0</v>
      </c>
      <c r="K170" s="35">
        <f>+Ágúst!J11</f>
        <v>0</v>
      </c>
    </row>
    <row r="171" spans="1:11" x14ac:dyDescent="0.2">
      <c r="A171" s="182">
        <f>Upplýsingar!$E$14</f>
        <v>0</v>
      </c>
      <c r="B171" s="35" t="s">
        <v>11</v>
      </c>
      <c r="C171" s="35">
        <f>+Ágúst!B12</f>
        <v>0</v>
      </c>
      <c r="D171" s="35">
        <f>+Ágúst!C12</f>
        <v>0</v>
      </c>
      <c r="E171" s="35">
        <f>+Ágúst!D12</f>
        <v>0</v>
      </c>
      <c r="F171" s="35">
        <f>+Ágúst!E12</f>
        <v>0</v>
      </c>
      <c r="G171" s="35">
        <f>+Ágúst!F12</f>
        <v>0</v>
      </c>
      <c r="H171" s="35">
        <f>+Ágúst!G12</f>
        <v>0</v>
      </c>
      <c r="I171" s="35">
        <f>+Ágúst!H12</f>
        <v>0</v>
      </c>
      <c r="J171" s="35">
        <f>+Ágúst!I12</f>
        <v>0</v>
      </c>
      <c r="K171" s="35">
        <f>+Ágúst!J12</f>
        <v>0</v>
      </c>
    </row>
    <row r="172" spans="1:11" x14ac:dyDescent="0.2">
      <c r="A172" s="182">
        <f>Upplýsingar!$E$14</f>
        <v>0</v>
      </c>
      <c r="B172" s="35" t="s">
        <v>11</v>
      </c>
      <c r="C172" s="35">
        <f>+Ágúst!B13</f>
        <v>0</v>
      </c>
      <c r="D172" s="35">
        <f>+Ágúst!C13</f>
        <v>0</v>
      </c>
      <c r="E172" s="35">
        <f>+Ágúst!D13</f>
        <v>0</v>
      </c>
      <c r="F172" s="35">
        <f>+Ágúst!E13</f>
        <v>0</v>
      </c>
      <c r="G172" s="35">
        <f>+Ágúst!F13</f>
        <v>0</v>
      </c>
      <c r="H172" s="35">
        <f>+Ágúst!G13</f>
        <v>0</v>
      </c>
      <c r="I172" s="35">
        <f>+Ágúst!H13</f>
        <v>0</v>
      </c>
      <c r="J172" s="35">
        <f>+Ágúst!I13</f>
        <v>0</v>
      </c>
      <c r="K172" s="35">
        <f>+Ágúst!J13</f>
        <v>0</v>
      </c>
    </row>
    <row r="173" spans="1:11" x14ac:dyDescent="0.2">
      <c r="A173" s="182">
        <f>Upplýsingar!$E$14</f>
        <v>0</v>
      </c>
      <c r="B173" s="35" t="s">
        <v>11</v>
      </c>
      <c r="C173" s="35">
        <f>+Ágúst!B14</f>
        <v>0</v>
      </c>
      <c r="D173" s="35">
        <f>+Ágúst!C14</f>
        <v>0</v>
      </c>
      <c r="E173" s="35">
        <f>+Ágúst!D14</f>
        <v>0</v>
      </c>
      <c r="F173" s="35">
        <f>+Ágúst!E14</f>
        <v>0</v>
      </c>
      <c r="G173" s="35">
        <f>+Ágúst!F14</f>
        <v>0</v>
      </c>
      <c r="H173" s="35">
        <f>+Ágúst!G14</f>
        <v>0</v>
      </c>
      <c r="I173" s="35">
        <f>+Ágúst!H14</f>
        <v>0</v>
      </c>
      <c r="J173" s="35">
        <f>+Ágúst!I14</f>
        <v>0</v>
      </c>
      <c r="K173" s="35">
        <f>+Ágúst!J14</f>
        <v>0</v>
      </c>
    </row>
    <row r="174" spans="1:11" x14ac:dyDescent="0.2">
      <c r="A174" s="182">
        <f>Upplýsingar!$E$14</f>
        <v>0</v>
      </c>
      <c r="B174" s="35" t="s">
        <v>11</v>
      </c>
      <c r="C174" s="35">
        <f>+Ágúst!B15</f>
        <v>0</v>
      </c>
      <c r="D174" s="35">
        <f>+Ágúst!C15</f>
        <v>0</v>
      </c>
      <c r="E174" s="35">
        <f>+Ágúst!D15</f>
        <v>0</v>
      </c>
      <c r="F174" s="35">
        <f>+Ágúst!E15</f>
        <v>0</v>
      </c>
      <c r="G174" s="35">
        <f>+Ágúst!F15</f>
        <v>0</v>
      </c>
      <c r="H174" s="35">
        <f>+Ágúst!G15</f>
        <v>0</v>
      </c>
      <c r="I174" s="35">
        <f>+Ágúst!H15</f>
        <v>0</v>
      </c>
      <c r="J174" s="35">
        <f>+Ágúst!I15</f>
        <v>0</v>
      </c>
      <c r="K174" s="35">
        <f>+Ágúst!J15</f>
        <v>0</v>
      </c>
    </row>
    <row r="175" spans="1:11" x14ac:dyDescent="0.2">
      <c r="A175" s="182">
        <f>Upplýsingar!$E$14</f>
        <v>0</v>
      </c>
      <c r="B175" s="35" t="s">
        <v>11</v>
      </c>
      <c r="C175" s="35">
        <f>+Ágúst!B16</f>
        <v>0</v>
      </c>
      <c r="D175" s="35">
        <f>+Ágúst!C16</f>
        <v>0</v>
      </c>
      <c r="E175" s="35">
        <f>+Ágúst!D16</f>
        <v>0</v>
      </c>
      <c r="F175" s="35">
        <f>+Ágúst!E16</f>
        <v>0</v>
      </c>
      <c r="G175" s="35">
        <f>+Ágúst!F16</f>
        <v>0</v>
      </c>
      <c r="H175" s="35">
        <f>+Ágúst!G16</f>
        <v>0</v>
      </c>
      <c r="I175" s="35">
        <f>+Ágúst!H16</f>
        <v>0</v>
      </c>
      <c r="J175" s="35">
        <f>+Ágúst!I16</f>
        <v>0</v>
      </c>
      <c r="K175" s="35">
        <f>+Ágúst!J16</f>
        <v>0</v>
      </c>
    </row>
    <row r="176" spans="1:11" x14ac:dyDescent="0.2">
      <c r="A176" s="182">
        <f>Upplýsingar!$E$14</f>
        <v>0</v>
      </c>
      <c r="B176" s="35" t="s">
        <v>11</v>
      </c>
      <c r="C176" s="35">
        <f>+Ágúst!B17</f>
        <v>0</v>
      </c>
      <c r="D176" s="35">
        <f>+Ágúst!C17</f>
        <v>0</v>
      </c>
      <c r="E176" s="35">
        <f>+Ágúst!D17</f>
        <v>0</v>
      </c>
      <c r="F176" s="35">
        <f>+Ágúst!E17</f>
        <v>0</v>
      </c>
      <c r="G176" s="35">
        <f>+Ágúst!F17</f>
        <v>0</v>
      </c>
      <c r="H176" s="35">
        <f>+Ágúst!G17</f>
        <v>0</v>
      </c>
      <c r="I176" s="35">
        <f>+Ágúst!H17</f>
        <v>0</v>
      </c>
      <c r="J176" s="35">
        <f>+Ágúst!I17</f>
        <v>0</v>
      </c>
      <c r="K176" s="35">
        <f>+Ágúst!J17</f>
        <v>0</v>
      </c>
    </row>
    <row r="177" spans="1:11" x14ac:dyDescent="0.2">
      <c r="A177" s="182">
        <f>Upplýsingar!$E$14</f>
        <v>0</v>
      </c>
      <c r="B177" s="35" t="s">
        <v>11</v>
      </c>
      <c r="C177" s="35">
        <f>+Ágúst!B18</f>
        <v>0</v>
      </c>
      <c r="D177" s="35">
        <f>+Ágúst!C18</f>
        <v>0</v>
      </c>
      <c r="E177" s="35">
        <f>+Ágúst!D18</f>
        <v>0</v>
      </c>
      <c r="F177" s="35">
        <f>+Ágúst!E18</f>
        <v>0</v>
      </c>
      <c r="G177" s="35">
        <f>+Ágúst!F18</f>
        <v>0</v>
      </c>
      <c r="H177" s="35">
        <f>+Ágúst!G18</f>
        <v>0</v>
      </c>
      <c r="I177" s="35">
        <f>+Ágúst!H18</f>
        <v>0</v>
      </c>
      <c r="J177" s="35">
        <f>+Ágúst!I18</f>
        <v>0</v>
      </c>
      <c r="K177" s="35">
        <f>+Ágúst!J18</f>
        <v>0</v>
      </c>
    </row>
    <row r="178" spans="1:11" x14ac:dyDescent="0.2">
      <c r="A178" s="182">
        <f>Upplýsingar!$E$14</f>
        <v>0</v>
      </c>
      <c r="B178" s="35" t="s">
        <v>11</v>
      </c>
      <c r="C178" s="35">
        <f>+Ágúst!B19</f>
        <v>0</v>
      </c>
      <c r="D178" s="35">
        <f>+Ágúst!C19</f>
        <v>0</v>
      </c>
      <c r="E178" s="35">
        <f>+Ágúst!D19</f>
        <v>0</v>
      </c>
      <c r="F178" s="35">
        <f>+Ágúst!E19</f>
        <v>0</v>
      </c>
      <c r="G178" s="35">
        <f>+Ágúst!F19</f>
        <v>0</v>
      </c>
      <c r="H178" s="35">
        <f>+Ágúst!G19</f>
        <v>0</v>
      </c>
      <c r="I178" s="35">
        <f>+Ágúst!H19</f>
        <v>0</v>
      </c>
      <c r="J178" s="35">
        <f>+Ágúst!I19</f>
        <v>0</v>
      </c>
      <c r="K178" s="35">
        <f>+Ágúst!J19</f>
        <v>0</v>
      </c>
    </row>
    <row r="179" spans="1:11" x14ac:dyDescent="0.2">
      <c r="A179" s="182">
        <f>Upplýsingar!$E$14</f>
        <v>0</v>
      </c>
      <c r="B179" s="35" t="s">
        <v>11</v>
      </c>
      <c r="C179" s="35">
        <f>+Ágúst!B20</f>
        <v>0</v>
      </c>
      <c r="D179" s="35">
        <f>+Ágúst!C20</f>
        <v>0</v>
      </c>
      <c r="E179" s="35">
        <f>+Ágúst!D20</f>
        <v>0</v>
      </c>
      <c r="F179" s="35">
        <f>+Ágúst!E20</f>
        <v>0</v>
      </c>
      <c r="G179" s="35">
        <f>+Ágúst!F20</f>
        <v>0</v>
      </c>
      <c r="H179" s="35">
        <f>+Ágúst!G20</f>
        <v>0</v>
      </c>
      <c r="I179" s="35">
        <f>+Ágúst!H20</f>
        <v>0</v>
      </c>
      <c r="J179" s="35">
        <f>+Ágúst!I20</f>
        <v>0</v>
      </c>
      <c r="K179" s="35">
        <f>+Ágúst!J20</f>
        <v>0</v>
      </c>
    </row>
    <row r="180" spans="1:11" x14ac:dyDescent="0.2">
      <c r="A180" s="182">
        <f>Upplýsingar!$E$14</f>
        <v>0</v>
      </c>
      <c r="B180" s="35" t="s">
        <v>11</v>
      </c>
      <c r="C180" s="35">
        <f>+Ágúst!B21</f>
        <v>0</v>
      </c>
      <c r="D180" s="35">
        <f>+Ágúst!C21</f>
        <v>0</v>
      </c>
      <c r="E180" s="35">
        <f>+Ágúst!D21</f>
        <v>0</v>
      </c>
      <c r="F180" s="35">
        <f>+Ágúst!E21</f>
        <v>0</v>
      </c>
      <c r="G180" s="35">
        <f>+Ágúst!F21</f>
        <v>0</v>
      </c>
      <c r="H180" s="35">
        <f>+Ágúst!G21</f>
        <v>0</v>
      </c>
      <c r="I180" s="35">
        <f>+Ágúst!H21</f>
        <v>0</v>
      </c>
      <c r="J180" s="35">
        <f>+Ágúst!I21</f>
        <v>0</v>
      </c>
      <c r="K180" s="35">
        <f>+Ágúst!J21</f>
        <v>0</v>
      </c>
    </row>
    <row r="181" spans="1:11" x14ac:dyDescent="0.2">
      <c r="A181" s="182">
        <f>Upplýsingar!$E$14</f>
        <v>0</v>
      </c>
      <c r="B181" s="35" t="s">
        <v>11</v>
      </c>
      <c r="C181" s="35">
        <f>+Ágúst!B22</f>
        <v>0</v>
      </c>
      <c r="D181" s="35">
        <f>+Ágúst!C22</f>
        <v>0</v>
      </c>
      <c r="E181" s="35">
        <f>+Ágúst!D22</f>
        <v>0</v>
      </c>
      <c r="F181" s="35">
        <f>+Ágúst!E22</f>
        <v>0</v>
      </c>
      <c r="G181" s="35">
        <f>+Ágúst!F22</f>
        <v>0</v>
      </c>
      <c r="H181" s="35">
        <f>+Ágúst!G22</f>
        <v>0</v>
      </c>
      <c r="I181" s="35">
        <f>+Ágúst!H22</f>
        <v>0</v>
      </c>
      <c r="J181" s="35">
        <f>+Ágúst!I22</f>
        <v>0</v>
      </c>
      <c r="K181" s="35">
        <f>+Ágúst!J22</f>
        <v>0</v>
      </c>
    </row>
    <row r="182" spans="1:11" x14ac:dyDescent="0.2">
      <c r="A182" s="182">
        <f>Upplýsingar!$E$14</f>
        <v>0</v>
      </c>
      <c r="B182" s="35" t="s">
        <v>11</v>
      </c>
      <c r="C182" s="35">
        <f>+Ágúst!B23</f>
        <v>0</v>
      </c>
      <c r="D182" s="35">
        <f>+Ágúst!C23</f>
        <v>0</v>
      </c>
      <c r="E182" s="35">
        <f>+Ágúst!D23</f>
        <v>0</v>
      </c>
      <c r="F182" s="35">
        <f>+Ágúst!E23</f>
        <v>0</v>
      </c>
      <c r="G182" s="35">
        <f>+Ágúst!F23</f>
        <v>0</v>
      </c>
      <c r="H182" s="35">
        <f>+Ágúst!G23</f>
        <v>0</v>
      </c>
      <c r="I182" s="35">
        <f>+Ágúst!H23</f>
        <v>0</v>
      </c>
      <c r="J182" s="35">
        <f>+Ágúst!I23</f>
        <v>0</v>
      </c>
      <c r="K182" s="35">
        <f>+Ágúst!J23</f>
        <v>0</v>
      </c>
    </row>
    <row r="183" spans="1:11" x14ac:dyDescent="0.2">
      <c r="A183" s="182">
        <f>Upplýsingar!$E$14</f>
        <v>0</v>
      </c>
      <c r="B183" s="35" t="s">
        <v>11</v>
      </c>
      <c r="C183" s="35">
        <f>+Ágúst!B24</f>
        <v>0</v>
      </c>
      <c r="D183" s="35">
        <f>+Ágúst!C24</f>
        <v>0</v>
      </c>
      <c r="E183" s="35">
        <f>+Ágúst!D24</f>
        <v>0</v>
      </c>
      <c r="F183" s="35">
        <f>+Ágúst!E24</f>
        <v>0</v>
      </c>
      <c r="G183" s="35">
        <f>+Ágúst!F24</f>
        <v>0</v>
      </c>
      <c r="H183" s="35">
        <f>+Ágúst!G24</f>
        <v>0</v>
      </c>
      <c r="I183" s="35">
        <f>+Ágúst!H24</f>
        <v>0</v>
      </c>
      <c r="J183" s="35">
        <f>+Ágúst!I24</f>
        <v>0</v>
      </c>
      <c r="K183" s="35">
        <f>+Ágúst!J24</f>
        <v>0</v>
      </c>
    </row>
    <row r="184" spans="1:11" x14ac:dyDescent="0.2">
      <c r="A184" s="182">
        <f>Upplýsingar!$E$14</f>
        <v>0</v>
      </c>
      <c r="B184" s="35" t="s">
        <v>11</v>
      </c>
      <c r="C184" s="35">
        <f>+Ágúst!B25</f>
        <v>0</v>
      </c>
      <c r="D184" s="35">
        <f>+Ágúst!C25</f>
        <v>0</v>
      </c>
      <c r="E184" s="35">
        <f>+Ágúst!D25</f>
        <v>0</v>
      </c>
      <c r="F184" s="35">
        <f>+Ágúst!E25</f>
        <v>0</v>
      </c>
      <c r="G184" s="35">
        <f>+Ágúst!F25</f>
        <v>0</v>
      </c>
      <c r="H184" s="35">
        <f>+Ágúst!G25</f>
        <v>0</v>
      </c>
      <c r="I184" s="35">
        <f>+Ágúst!H25</f>
        <v>0</v>
      </c>
      <c r="J184" s="35">
        <f>+Ágúst!I25</f>
        <v>0</v>
      </c>
      <c r="K184" s="35">
        <f>+Ágúst!J25</f>
        <v>0</v>
      </c>
    </row>
    <row r="185" spans="1:11" x14ac:dyDescent="0.2">
      <c r="A185" s="182">
        <f>Upplýsingar!$E$14</f>
        <v>0</v>
      </c>
      <c r="B185" s="35" t="s">
        <v>11</v>
      </c>
      <c r="C185" s="35">
        <f>+Ágúst!B26</f>
        <v>0</v>
      </c>
      <c r="D185" s="35">
        <f>+Ágúst!C26</f>
        <v>0</v>
      </c>
      <c r="E185" s="35">
        <f>+Ágúst!D26</f>
        <v>0</v>
      </c>
      <c r="F185" s="35">
        <f>+Ágúst!E26</f>
        <v>0</v>
      </c>
      <c r="G185" s="35">
        <f>+Ágúst!F26</f>
        <v>0</v>
      </c>
      <c r="H185" s="35">
        <f>+Ágúst!G26</f>
        <v>0</v>
      </c>
      <c r="I185" s="35">
        <f>+Ágúst!H26</f>
        <v>0</v>
      </c>
      <c r="J185" s="35">
        <f>+Ágúst!I26</f>
        <v>0</v>
      </c>
      <c r="K185" s="35">
        <f>+Ágúst!J26</f>
        <v>0</v>
      </c>
    </row>
    <row r="186" spans="1:11" x14ac:dyDescent="0.2">
      <c r="A186" s="182">
        <f>Upplýsingar!$E$14</f>
        <v>0</v>
      </c>
      <c r="B186" s="35" t="s">
        <v>11</v>
      </c>
      <c r="C186" s="35">
        <f>+Ágúst!B27</f>
        <v>0</v>
      </c>
      <c r="D186" s="35">
        <f>+Ágúst!C27</f>
        <v>0</v>
      </c>
      <c r="E186" s="35">
        <f>+Ágúst!D27</f>
        <v>0</v>
      </c>
      <c r="F186" s="35">
        <f>+Ágúst!E27</f>
        <v>0</v>
      </c>
      <c r="G186" s="35">
        <f>+Ágúst!F27</f>
        <v>0</v>
      </c>
      <c r="H186" s="35">
        <f>+Ágúst!G27</f>
        <v>0</v>
      </c>
      <c r="I186" s="35">
        <f>+Ágúst!H27</f>
        <v>0</v>
      </c>
      <c r="J186" s="35">
        <f>+Ágúst!I27</f>
        <v>0</v>
      </c>
      <c r="K186" s="35">
        <f>+Ágúst!J27</f>
        <v>0</v>
      </c>
    </row>
    <row r="187" spans="1:11" x14ac:dyDescent="0.2">
      <c r="A187" s="182">
        <f>Upplýsingar!$E$14</f>
        <v>0</v>
      </c>
      <c r="B187" s="35" t="s">
        <v>11</v>
      </c>
      <c r="C187" s="35">
        <f>+Ágúst!B28</f>
        <v>0</v>
      </c>
      <c r="D187" s="35">
        <f>+Ágúst!C28</f>
        <v>0</v>
      </c>
      <c r="E187" s="35">
        <f>+Ágúst!D28</f>
        <v>0</v>
      </c>
      <c r="F187" s="35">
        <f>+Ágúst!E28</f>
        <v>0</v>
      </c>
      <c r="G187" s="35">
        <f>+Ágúst!F28</f>
        <v>0</v>
      </c>
      <c r="H187" s="35">
        <f>+Ágúst!G28</f>
        <v>0</v>
      </c>
      <c r="I187" s="35">
        <f>+Ágúst!H28</f>
        <v>0</v>
      </c>
      <c r="J187" s="35">
        <f>+Ágúst!I28</f>
        <v>0</v>
      </c>
      <c r="K187" s="35">
        <f>+Ágúst!J28</f>
        <v>0</v>
      </c>
    </row>
    <row r="188" spans="1:11" x14ac:dyDescent="0.2">
      <c r="A188" s="182">
        <f>Upplýsingar!$E$14</f>
        <v>0</v>
      </c>
      <c r="B188" s="35" t="s">
        <v>11</v>
      </c>
      <c r="C188" s="35">
        <f>+Ágúst!B29</f>
        <v>0</v>
      </c>
      <c r="D188" s="35">
        <f>+Ágúst!C29</f>
        <v>0</v>
      </c>
      <c r="E188" s="35">
        <f>+Ágúst!D29</f>
        <v>0</v>
      </c>
      <c r="F188" s="35">
        <f>+Ágúst!E29</f>
        <v>0</v>
      </c>
      <c r="G188" s="35">
        <f>+Ágúst!F29</f>
        <v>0</v>
      </c>
      <c r="H188" s="35">
        <f>+Ágúst!G29</f>
        <v>0</v>
      </c>
      <c r="I188" s="35">
        <f>+Ágúst!H29</f>
        <v>0</v>
      </c>
      <c r="J188" s="35">
        <f>+Ágúst!I29</f>
        <v>0</v>
      </c>
      <c r="K188" s="35">
        <f>+Ágúst!J29</f>
        <v>0</v>
      </c>
    </row>
    <row r="189" spans="1:11" x14ac:dyDescent="0.2">
      <c r="A189" s="182">
        <f>Upplýsingar!$E$14</f>
        <v>0</v>
      </c>
      <c r="B189" s="35" t="s">
        <v>11</v>
      </c>
      <c r="C189" s="35">
        <f>+Ágúst!B30</f>
        <v>0</v>
      </c>
      <c r="D189" s="35">
        <f>+Ágúst!C30</f>
        <v>0</v>
      </c>
      <c r="E189" s="35">
        <f>+Ágúst!D30</f>
        <v>0</v>
      </c>
      <c r="F189" s="35">
        <f>+Ágúst!E30</f>
        <v>0</v>
      </c>
      <c r="G189" s="35">
        <f>+Ágúst!F30</f>
        <v>0</v>
      </c>
      <c r="H189" s="35">
        <f>+Ágúst!G30</f>
        <v>0</v>
      </c>
      <c r="I189" s="35">
        <f>+Ágúst!H30</f>
        <v>0</v>
      </c>
      <c r="J189" s="35">
        <f>+Ágúst!I30</f>
        <v>0</v>
      </c>
      <c r="K189" s="35">
        <f>+Ágúst!J30</f>
        <v>0</v>
      </c>
    </row>
    <row r="190" spans="1:11" x14ac:dyDescent="0.2">
      <c r="A190" s="182">
        <f>Upplýsingar!$E$14</f>
        <v>0</v>
      </c>
      <c r="B190" s="35" t="s">
        <v>11</v>
      </c>
      <c r="C190" s="35">
        <f>+Ágúst!B31</f>
        <v>0</v>
      </c>
      <c r="D190" s="35">
        <f>+Ágúst!C31</f>
        <v>0</v>
      </c>
      <c r="E190" s="35">
        <f>+Ágúst!D31</f>
        <v>0</v>
      </c>
      <c r="F190" s="35">
        <f>+Ágúst!E31</f>
        <v>0</v>
      </c>
      <c r="G190" s="35">
        <f>+Ágúst!F31</f>
        <v>0</v>
      </c>
      <c r="H190" s="35">
        <f>+Ágúst!G31</f>
        <v>0</v>
      </c>
      <c r="I190" s="35">
        <f>+Ágúst!H31</f>
        <v>0</v>
      </c>
      <c r="J190" s="35">
        <f>+Ágúst!I31</f>
        <v>0</v>
      </c>
      <c r="K190" s="35">
        <f>+Ágúst!J31</f>
        <v>0</v>
      </c>
    </row>
    <row r="191" spans="1:11" x14ac:dyDescent="0.2">
      <c r="A191" s="182">
        <f>Upplýsingar!$E$14</f>
        <v>0</v>
      </c>
      <c r="B191" s="35" t="s">
        <v>11</v>
      </c>
      <c r="C191" s="35">
        <f>+Ágúst!B32</f>
        <v>0</v>
      </c>
      <c r="D191" s="35">
        <f>+Ágúst!C32</f>
        <v>0</v>
      </c>
      <c r="E191" s="35">
        <f>+Ágúst!D32</f>
        <v>0</v>
      </c>
      <c r="F191" s="35">
        <f>+Ágúst!E32</f>
        <v>0</v>
      </c>
      <c r="G191" s="35">
        <f>+Ágúst!F32</f>
        <v>0</v>
      </c>
      <c r="H191" s="35">
        <f>+Ágúst!G32</f>
        <v>0</v>
      </c>
      <c r="I191" s="35">
        <f>+Ágúst!H32</f>
        <v>0</v>
      </c>
      <c r="J191" s="35">
        <f>+Ágúst!I32</f>
        <v>0</v>
      </c>
      <c r="K191" s="35">
        <f>+Ágúst!J32</f>
        <v>0</v>
      </c>
    </row>
    <row r="192" spans="1:11" x14ac:dyDescent="0.2">
      <c r="A192" s="182">
        <f>Upplýsingar!$E$14</f>
        <v>0</v>
      </c>
      <c r="B192" s="35" t="s">
        <v>11</v>
      </c>
      <c r="C192" s="35">
        <f>+Ágúst!B33</f>
        <v>0</v>
      </c>
      <c r="D192" s="35">
        <f>+Ágúst!C33</f>
        <v>0</v>
      </c>
      <c r="E192" s="35">
        <f>+Ágúst!D33</f>
        <v>0</v>
      </c>
      <c r="F192" s="35">
        <f>+Ágúst!E33</f>
        <v>0</v>
      </c>
      <c r="G192" s="35">
        <f>+Ágúst!F33</f>
        <v>0</v>
      </c>
      <c r="H192" s="35">
        <f>+Ágúst!G33</f>
        <v>0</v>
      </c>
      <c r="I192" s="35">
        <f>+Ágúst!H33</f>
        <v>0</v>
      </c>
      <c r="J192" s="35">
        <f>+Ágúst!I33</f>
        <v>0</v>
      </c>
      <c r="K192" s="35">
        <f>+Ágúst!J33</f>
        <v>0</v>
      </c>
    </row>
    <row r="193" spans="1:11" x14ac:dyDescent="0.2">
      <c r="A193" s="183">
        <f>Upplýsingar!$E$14</f>
        <v>0</v>
      </c>
      <c r="B193" s="36" t="s">
        <v>11</v>
      </c>
      <c r="C193" s="36">
        <f>+Ágúst!B34</f>
        <v>0</v>
      </c>
      <c r="D193" s="36">
        <f>+Ágúst!C34</f>
        <v>0</v>
      </c>
      <c r="E193" s="36">
        <f>+Ágúst!D34</f>
        <v>0</v>
      </c>
      <c r="F193" s="36">
        <f>+Ágúst!E34</f>
        <v>0</v>
      </c>
      <c r="G193" s="36">
        <f>+Ágúst!F34</f>
        <v>0</v>
      </c>
      <c r="H193" s="36">
        <f>+Ágúst!G34</f>
        <v>0</v>
      </c>
      <c r="I193" s="36">
        <f>+Ágúst!H34</f>
        <v>0</v>
      </c>
      <c r="J193" s="36">
        <f>+Ágúst!I34</f>
        <v>0</v>
      </c>
      <c r="K193" s="36">
        <f>+Ágúst!J34</f>
        <v>0</v>
      </c>
    </row>
    <row r="194" spans="1:11" x14ac:dyDescent="0.2">
      <c r="A194" s="182">
        <f>Upplýsingar!$E$14</f>
        <v>0</v>
      </c>
      <c r="B194" s="35" t="s">
        <v>13</v>
      </c>
      <c r="C194" s="35">
        <f>+September!B11</f>
        <v>0</v>
      </c>
      <c r="D194" s="35">
        <f>+September!C11</f>
        <v>0</v>
      </c>
      <c r="E194" s="35">
        <f>+September!D11</f>
        <v>0</v>
      </c>
      <c r="F194" s="35">
        <f>+September!E11</f>
        <v>0</v>
      </c>
      <c r="G194" s="35">
        <f>+September!F11</f>
        <v>0</v>
      </c>
      <c r="H194" s="35">
        <f>+September!G11</f>
        <v>0</v>
      </c>
      <c r="I194" s="35">
        <f>+September!H11</f>
        <v>0</v>
      </c>
      <c r="J194" s="35">
        <f>+September!I11</f>
        <v>0</v>
      </c>
      <c r="K194" s="35">
        <f>+September!J11</f>
        <v>0</v>
      </c>
    </row>
    <row r="195" spans="1:11" x14ac:dyDescent="0.2">
      <c r="A195" s="182">
        <f>Upplýsingar!$E$14</f>
        <v>0</v>
      </c>
      <c r="B195" s="35" t="s">
        <v>13</v>
      </c>
      <c r="C195" s="35">
        <f>+September!B12</f>
        <v>0</v>
      </c>
      <c r="D195" s="35">
        <f>+September!C12</f>
        <v>0</v>
      </c>
      <c r="E195" s="35">
        <f>+September!D12</f>
        <v>0</v>
      </c>
      <c r="F195" s="35">
        <f>+September!E12</f>
        <v>0</v>
      </c>
      <c r="G195" s="35">
        <f>+September!F12</f>
        <v>0</v>
      </c>
      <c r="H195" s="35">
        <f>+September!G12</f>
        <v>0</v>
      </c>
      <c r="I195" s="35">
        <f>+September!H12</f>
        <v>0</v>
      </c>
      <c r="J195" s="35">
        <f>+September!I12</f>
        <v>0</v>
      </c>
      <c r="K195" s="35">
        <f>+September!J12</f>
        <v>0</v>
      </c>
    </row>
    <row r="196" spans="1:11" x14ac:dyDescent="0.2">
      <c r="A196" s="182">
        <f>Upplýsingar!$E$14</f>
        <v>0</v>
      </c>
      <c r="B196" s="35" t="s">
        <v>13</v>
      </c>
      <c r="C196" s="35">
        <f>+September!B13</f>
        <v>0</v>
      </c>
      <c r="D196" s="35">
        <f>+September!C13</f>
        <v>0</v>
      </c>
      <c r="E196" s="35">
        <f>+September!D13</f>
        <v>0</v>
      </c>
      <c r="F196" s="35">
        <f>+September!E13</f>
        <v>0</v>
      </c>
      <c r="G196" s="35">
        <f>+September!F13</f>
        <v>0</v>
      </c>
      <c r="H196" s="35">
        <f>+September!G13</f>
        <v>0</v>
      </c>
      <c r="I196" s="35">
        <f>+September!H13</f>
        <v>0</v>
      </c>
      <c r="J196" s="35">
        <f>+September!I13</f>
        <v>0</v>
      </c>
      <c r="K196" s="35">
        <f>+September!J13</f>
        <v>0</v>
      </c>
    </row>
    <row r="197" spans="1:11" x14ac:dyDescent="0.2">
      <c r="A197" s="182">
        <f>Upplýsingar!$E$14</f>
        <v>0</v>
      </c>
      <c r="B197" s="35" t="s">
        <v>13</v>
      </c>
      <c r="C197" s="35">
        <f>+September!B14</f>
        <v>0</v>
      </c>
      <c r="D197" s="35">
        <f>+September!C14</f>
        <v>0</v>
      </c>
      <c r="E197" s="35">
        <f>+September!D14</f>
        <v>0</v>
      </c>
      <c r="F197" s="35">
        <f>+September!E14</f>
        <v>0</v>
      </c>
      <c r="G197" s="35">
        <f>+September!F14</f>
        <v>0</v>
      </c>
      <c r="H197" s="35">
        <f>+September!G14</f>
        <v>0</v>
      </c>
      <c r="I197" s="35">
        <f>+September!H14</f>
        <v>0</v>
      </c>
      <c r="J197" s="35">
        <f>+September!I14</f>
        <v>0</v>
      </c>
      <c r="K197" s="35">
        <f>+September!J14</f>
        <v>0</v>
      </c>
    </row>
    <row r="198" spans="1:11" x14ac:dyDescent="0.2">
      <c r="A198" s="182">
        <f>Upplýsingar!$E$14</f>
        <v>0</v>
      </c>
      <c r="B198" s="35" t="s">
        <v>13</v>
      </c>
      <c r="C198" s="35">
        <f>+September!B15</f>
        <v>0</v>
      </c>
      <c r="D198" s="35">
        <f>+September!C15</f>
        <v>0</v>
      </c>
      <c r="E198" s="35">
        <f>+September!D15</f>
        <v>0</v>
      </c>
      <c r="F198" s="35">
        <f>+September!E15</f>
        <v>0</v>
      </c>
      <c r="G198" s="35">
        <f>+September!F15</f>
        <v>0</v>
      </c>
      <c r="H198" s="35">
        <f>+September!G15</f>
        <v>0</v>
      </c>
      <c r="I198" s="35">
        <f>+September!H15</f>
        <v>0</v>
      </c>
      <c r="J198" s="35">
        <f>+September!I15</f>
        <v>0</v>
      </c>
      <c r="K198" s="35">
        <f>+September!J15</f>
        <v>0</v>
      </c>
    </row>
    <row r="199" spans="1:11" x14ac:dyDescent="0.2">
      <c r="A199" s="182">
        <f>Upplýsingar!$E$14</f>
        <v>0</v>
      </c>
      <c r="B199" s="35" t="s">
        <v>13</v>
      </c>
      <c r="C199" s="35">
        <f>+September!B16</f>
        <v>0</v>
      </c>
      <c r="D199" s="35">
        <f>+September!C16</f>
        <v>0</v>
      </c>
      <c r="E199" s="35">
        <f>+September!D16</f>
        <v>0</v>
      </c>
      <c r="F199" s="35">
        <f>+September!E16</f>
        <v>0</v>
      </c>
      <c r="G199" s="35">
        <f>+September!F16</f>
        <v>0</v>
      </c>
      <c r="H199" s="35">
        <f>+September!G16</f>
        <v>0</v>
      </c>
      <c r="I199" s="35">
        <f>+September!H16</f>
        <v>0</v>
      </c>
      <c r="J199" s="35">
        <f>+September!I16</f>
        <v>0</v>
      </c>
      <c r="K199" s="35">
        <f>+September!J16</f>
        <v>0</v>
      </c>
    </row>
    <row r="200" spans="1:11" x14ac:dyDescent="0.2">
      <c r="A200" s="182">
        <f>Upplýsingar!$E$14</f>
        <v>0</v>
      </c>
      <c r="B200" s="35" t="s">
        <v>13</v>
      </c>
      <c r="C200" s="35">
        <f>+September!B17</f>
        <v>0</v>
      </c>
      <c r="D200" s="35">
        <f>+September!C17</f>
        <v>0</v>
      </c>
      <c r="E200" s="35">
        <f>+September!D17</f>
        <v>0</v>
      </c>
      <c r="F200" s="35">
        <f>+September!E17</f>
        <v>0</v>
      </c>
      <c r="G200" s="35">
        <f>+September!F17</f>
        <v>0</v>
      </c>
      <c r="H200" s="35">
        <f>+September!G17</f>
        <v>0</v>
      </c>
      <c r="I200" s="35">
        <f>+September!H17</f>
        <v>0</v>
      </c>
      <c r="J200" s="35">
        <f>+September!I17</f>
        <v>0</v>
      </c>
      <c r="K200" s="35">
        <f>+September!J17</f>
        <v>0</v>
      </c>
    </row>
    <row r="201" spans="1:11" x14ac:dyDescent="0.2">
      <c r="A201" s="182">
        <f>Upplýsingar!$E$14</f>
        <v>0</v>
      </c>
      <c r="B201" s="35" t="s">
        <v>13</v>
      </c>
      <c r="C201" s="35">
        <f>+September!B18</f>
        <v>0</v>
      </c>
      <c r="D201" s="35">
        <f>+September!C18</f>
        <v>0</v>
      </c>
      <c r="E201" s="35">
        <f>+September!D18</f>
        <v>0</v>
      </c>
      <c r="F201" s="35">
        <f>+September!E18</f>
        <v>0</v>
      </c>
      <c r="G201" s="35">
        <f>+September!F18</f>
        <v>0</v>
      </c>
      <c r="H201" s="35">
        <f>+September!G18</f>
        <v>0</v>
      </c>
      <c r="I201" s="35">
        <f>+September!H18</f>
        <v>0</v>
      </c>
      <c r="J201" s="35">
        <f>+September!I18</f>
        <v>0</v>
      </c>
      <c r="K201" s="35">
        <f>+September!J18</f>
        <v>0</v>
      </c>
    </row>
    <row r="202" spans="1:11" x14ac:dyDescent="0.2">
      <c r="A202" s="182">
        <f>Upplýsingar!$E$14</f>
        <v>0</v>
      </c>
      <c r="B202" s="35" t="s">
        <v>13</v>
      </c>
      <c r="C202" s="35">
        <f>+September!B19</f>
        <v>0</v>
      </c>
      <c r="D202" s="35">
        <f>+September!C19</f>
        <v>0</v>
      </c>
      <c r="E202" s="35">
        <f>+September!D19</f>
        <v>0</v>
      </c>
      <c r="F202" s="35">
        <f>+September!E19</f>
        <v>0</v>
      </c>
      <c r="G202" s="35">
        <f>+September!F19</f>
        <v>0</v>
      </c>
      <c r="H202" s="35">
        <f>+September!G19</f>
        <v>0</v>
      </c>
      <c r="I202" s="35">
        <f>+September!H19</f>
        <v>0</v>
      </c>
      <c r="J202" s="35">
        <f>+September!I19</f>
        <v>0</v>
      </c>
      <c r="K202" s="35">
        <f>+September!J19</f>
        <v>0</v>
      </c>
    </row>
    <row r="203" spans="1:11" x14ac:dyDescent="0.2">
      <c r="A203" s="182">
        <f>Upplýsingar!$E$14</f>
        <v>0</v>
      </c>
      <c r="B203" s="35" t="s">
        <v>13</v>
      </c>
      <c r="C203" s="35">
        <f>+September!B20</f>
        <v>0</v>
      </c>
      <c r="D203" s="35">
        <f>+September!C20</f>
        <v>0</v>
      </c>
      <c r="E203" s="35">
        <f>+September!D20</f>
        <v>0</v>
      </c>
      <c r="F203" s="35">
        <f>+September!E20</f>
        <v>0</v>
      </c>
      <c r="G203" s="35">
        <f>+September!F20</f>
        <v>0</v>
      </c>
      <c r="H203" s="35">
        <f>+September!G20</f>
        <v>0</v>
      </c>
      <c r="I203" s="35">
        <f>+September!H20</f>
        <v>0</v>
      </c>
      <c r="J203" s="35">
        <f>+September!I20</f>
        <v>0</v>
      </c>
      <c r="K203" s="35">
        <f>+September!J20</f>
        <v>0</v>
      </c>
    </row>
    <row r="204" spans="1:11" x14ac:dyDescent="0.2">
      <c r="A204" s="182">
        <f>Upplýsingar!$E$14</f>
        <v>0</v>
      </c>
      <c r="B204" s="35" t="s">
        <v>13</v>
      </c>
      <c r="C204" s="35">
        <f>+September!B21</f>
        <v>0</v>
      </c>
      <c r="D204" s="35">
        <f>+September!C21</f>
        <v>0</v>
      </c>
      <c r="E204" s="35">
        <f>+September!D21</f>
        <v>0</v>
      </c>
      <c r="F204" s="35">
        <f>+September!E21</f>
        <v>0</v>
      </c>
      <c r="G204" s="35">
        <f>+September!F21</f>
        <v>0</v>
      </c>
      <c r="H204" s="35">
        <f>+September!G21</f>
        <v>0</v>
      </c>
      <c r="I204" s="35">
        <f>+September!H21</f>
        <v>0</v>
      </c>
      <c r="J204" s="35">
        <f>+September!I21</f>
        <v>0</v>
      </c>
      <c r="K204" s="35">
        <f>+September!J21</f>
        <v>0</v>
      </c>
    </row>
    <row r="205" spans="1:11" x14ac:dyDescent="0.2">
      <c r="A205" s="182">
        <f>Upplýsingar!$E$14</f>
        <v>0</v>
      </c>
      <c r="B205" s="35" t="s">
        <v>13</v>
      </c>
      <c r="C205" s="35">
        <f>+September!B22</f>
        <v>0</v>
      </c>
      <c r="D205" s="35">
        <f>+September!C22</f>
        <v>0</v>
      </c>
      <c r="E205" s="35">
        <f>+September!D22</f>
        <v>0</v>
      </c>
      <c r="F205" s="35">
        <f>+September!E22</f>
        <v>0</v>
      </c>
      <c r="G205" s="35">
        <f>+September!F22</f>
        <v>0</v>
      </c>
      <c r="H205" s="35">
        <f>+September!G22</f>
        <v>0</v>
      </c>
      <c r="I205" s="35">
        <f>+September!H22</f>
        <v>0</v>
      </c>
      <c r="J205" s="35">
        <f>+September!I22</f>
        <v>0</v>
      </c>
      <c r="K205" s="35">
        <f>+September!J22</f>
        <v>0</v>
      </c>
    </row>
    <row r="206" spans="1:11" x14ac:dyDescent="0.2">
      <c r="A206" s="182">
        <f>Upplýsingar!$E$14</f>
        <v>0</v>
      </c>
      <c r="B206" s="35" t="s">
        <v>13</v>
      </c>
      <c r="C206" s="35">
        <f>+September!B23</f>
        <v>0</v>
      </c>
      <c r="D206" s="35">
        <f>+September!C23</f>
        <v>0</v>
      </c>
      <c r="E206" s="35">
        <f>+September!D23</f>
        <v>0</v>
      </c>
      <c r="F206" s="35">
        <f>+September!E23</f>
        <v>0</v>
      </c>
      <c r="G206" s="35">
        <f>+September!F23</f>
        <v>0</v>
      </c>
      <c r="H206" s="35">
        <f>+September!G23</f>
        <v>0</v>
      </c>
      <c r="I206" s="35">
        <f>+September!H23</f>
        <v>0</v>
      </c>
      <c r="J206" s="35">
        <f>+September!I23</f>
        <v>0</v>
      </c>
      <c r="K206" s="35">
        <f>+September!J23</f>
        <v>0</v>
      </c>
    </row>
    <row r="207" spans="1:11" x14ac:dyDescent="0.2">
      <c r="A207" s="182">
        <f>Upplýsingar!$E$14</f>
        <v>0</v>
      </c>
      <c r="B207" s="35" t="s">
        <v>13</v>
      </c>
      <c r="C207" s="35">
        <f>+September!B24</f>
        <v>0</v>
      </c>
      <c r="D207" s="35">
        <f>+September!C24</f>
        <v>0</v>
      </c>
      <c r="E207" s="35">
        <f>+September!D24</f>
        <v>0</v>
      </c>
      <c r="F207" s="35">
        <f>+September!E24</f>
        <v>0</v>
      </c>
      <c r="G207" s="35">
        <f>+September!F24</f>
        <v>0</v>
      </c>
      <c r="H207" s="35">
        <f>+September!G24</f>
        <v>0</v>
      </c>
      <c r="I207" s="35">
        <f>+September!H24</f>
        <v>0</v>
      </c>
      <c r="J207" s="35">
        <f>+September!I24</f>
        <v>0</v>
      </c>
      <c r="K207" s="35">
        <f>+September!J24</f>
        <v>0</v>
      </c>
    </row>
    <row r="208" spans="1:11" x14ac:dyDescent="0.2">
      <c r="A208" s="182">
        <f>Upplýsingar!$E$14</f>
        <v>0</v>
      </c>
      <c r="B208" s="35" t="s">
        <v>13</v>
      </c>
      <c r="C208" s="35">
        <f>+September!B25</f>
        <v>0</v>
      </c>
      <c r="D208" s="35">
        <f>+September!C25</f>
        <v>0</v>
      </c>
      <c r="E208" s="35">
        <f>+September!D25</f>
        <v>0</v>
      </c>
      <c r="F208" s="35">
        <f>+September!E25</f>
        <v>0</v>
      </c>
      <c r="G208" s="35">
        <f>+September!F25</f>
        <v>0</v>
      </c>
      <c r="H208" s="35">
        <f>+September!G25</f>
        <v>0</v>
      </c>
      <c r="I208" s="35">
        <f>+September!H25</f>
        <v>0</v>
      </c>
      <c r="J208" s="35">
        <f>+September!I25</f>
        <v>0</v>
      </c>
      <c r="K208" s="35">
        <f>+September!J25</f>
        <v>0</v>
      </c>
    </row>
    <row r="209" spans="1:11" x14ac:dyDescent="0.2">
      <c r="A209" s="182">
        <f>Upplýsingar!$E$14</f>
        <v>0</v>
      </c>
      <c r="B209" s="35" t="s">
        <v>13</v>
      </c>
      <c r="C209" s="35">
        <f>+September!B26</f>
        <v>0</v>
      </c>
      <c r="D209" s="35">
        <f>+September!C26</f>
        <v>0</v>
      </c>
      <c r="E209" s="35">
        <f>+September!D26</f>
        <v>0</v>
      </c>
      <c r="F209" s="35">
        <f>+September!E26</f>
        <v>0</v>
      </c>
      <c r="G209" s="35">
        <f>+September!F26</f>
        <v>0</v>
      </c>
      <c r="H209" s="35">
        <f>+September!G26</f>
        <v>0</v>
      </c>
      <c r="I209" s="35">
        <f>+September!H26</f>
        <v>0</v>
      </c>
      <c r="J209" s="35">
        <f>+September!I26</f>
        <v>0</v>
      </c>
      <c r="K209" s="35">
        <f>+September!J26</f>
        <v>0</v>
      </c>
    </row>
    <row r="210" spans="1:11" x14ac:dyDescent="0.2">
      <c r="A210" s="182">
        <f>Upplýsingar!$E$14</f>
        <v>0</v>
      </c>
      <c r="B210" s="35" t="s">
        <v>13</v>
      </c>
      <c r="C210" s="35">
        <f>+September!B27</f>
        <v>0</v>
      </c>
      <c r="D210" s="35">
        <f>+September!C27</f>
        <v>0</v>
      </c>
      <c r="E210" s="35">
        <f>+September!D27</f>
        <v>0</v>
      </c>
      <c r="F210" s="35">
        <f>+September!E27</f>
        <v>0</v>
      </c>
      <c r="G210" s="35">
        <f>+September!F27</f>
        <v>0</v>
      </c>
      <c r="H210" s="35">
        <f>+September!G27</f>
        <v>0</v>
      </c>
      <c r="I210" s="35">
        <f>+September!H27</f>
        <v>0</v>
      </c>
      <c r="J210" s="35">
        <f>+September!I27</f>
        <v>0</v>
      </c>
      <c r="K210" s="35">
        <f>+September!J27</f>
        <v>0</v>
      </c>
    </row>
    <row r="211" spans="1:11" x14ac:dyDescent="0.2">
      <c r="A211" s="182">
        <f>Upplýsingar!$E$14</f>
        <v>0</v>
      </c>
      <c r="B211" s="35" t="s">
        <v>13</v>
      </c>
      <c r="C211" s="35">
        <f>+September!B28</f>
        <v>0</v>
      </c>
      <c r="D211" s="35">
        <f>+September!C28</f>
        <v>0</v>
      </c>
      <c r="E211" s="35">
        <f>+September!D28</f>
        <v>0</v>
      </c>
      <c r="F211" s="35">
        <f>+September!E28</f>
        <v>0</v>
      </c>
      <c r="G211" s="35">
        <f>+September!F28</f>
        <v>0</v>
      </c>
      <c r="H211" s="35">
        <f>+September!G28</f>
        <v>0</v>
      </c>
      <c r="I211" s="35">
        <f>+September!H28</f>
        <v>0</v>
      </c>
      <c r="J211" s="35">
        <f>+September!I28</f>
        <v>0</v>
      </c>
      <c r="K211" s="35">
        <f>+September!J28</f>
        <v>0</v>
      </c>
    </row>
    <row r="212" spans="1:11" x14ac:dyDescent="0.2">
      <c r="A212" s="182">
        <f>Upplýsingar!$E$14</f>
        <v>0</v>
      </c>
      <c r="B212" s="35" t="s">
        <v>13</v>
      </c>
      <c r="C212" s="35">
        <f>+September!B29</f>
        <v>0</v>
      </c>
      <c r="D212" s="35">
        <f>+September!C29</f>
        <v>0</v>
      </c>
      <c r="E212" s="35">
        <f>+September!D29</f>
        <v>0</v>
      </c>
      <c r="F212" s="35">
        <f>+September!E29</f>
        <v>0</v>
      </c>
      <c r="G212" s="35">
        <f>+September!F29</f>
        <v>0</v>
      </c>
      <c r="H212" s="35">
        <f>+September!G29</f>
        <v>0</v>
      </c>
      <c r="I212" s="35">
        <f>+September!H29</f>
        <v>0</v>
      </c>
      <c r="J212" s="35">
        <f>+September!I29</f>
        <v>0</v>
      </c>
      <c r="K212" s="35">
        <f>+September!J29</f>
        <v>0</v>
      </c>
    </row>
    <row r="213" spans="1:11" x14ac:dyDescent="0.2">
      <c r="A213" s="182">
        <f>Upplýsingar!$E$14</f>
        <v>0</v>
      </c>
      <c r="B213" s="35" t="s">
        <v>13</v>
      </c>
      <c r="C213" s="35">
        <f>+September!B30</f>
        <v>0</v>
      </c>
      <c r="D213" s="35">
        <f>+September!C30</f>
        <v>0</v>
      </c>
      <c r="E213" s="35">
        <f>+September!D30</f>
        <v>0</v>
      </c>
      <c r="F213" s="35">
        <f>+September!E30</f>
        <v>0</v>
      </c>
      <c r="G213" s="35">
        <f>+September!F30</f>
        <v>0</v>
      </c>
      <c r="H213" s="35">
        <f>+September!G30</f>
        <v>0</v>
      </c>
      <c r="I213" s="35">
        <f>+September!H30</f>
        <v>0</v>
      </c>
      <c r="J213" s="35">
        <f>+September!I30</f>
        <v>0</v>
      </c>
      <c r="K213" s="35">
        <f>+September!J30</f>
        <v>0</v>
      </c>
    </row>
    <row r="214" spans="1:11" x14ac:dyDescent="0.2">
      <c r="A214" s="182">
        <f>Upplýsingar!$E$14</f>
        <v>0</v>
      </c>
      <c r="B214" s="35" t="s">
        <v>13</v>
      </c>
      <c r="C214" s="35">
        <f>+September!B31</f>
        <v>0</v>
      </c>
      <c r="D214" s="35">
        <f>+September!C31</f>
        <v>0</v>
      </c>
      <c r="E214" s="35">
        <f>+September!D31</f>
        <v>0</v>
      </c>
      <c r="F214" s="35">
        <f>+September!E31</f>
        <v>0</v>
      </c>
      <c r="G214" s="35">
        <f>+September!F31</f>
        <v>0</v>
      </c>
      <c r="H214" s="35">
        <f>+September!G31</f>
        <v>0</v>
      </c>
      <c r="I214" s="35">
        <f>+September!H31</f>
        <v>0</v>
      </c>
      <c r="J214" s="35">
        <f>+September!I31</f>
        <v>0</v>
      </c>
      <c r="K214" s="35">
        <f>+September!J31</f>
        <v>0</v>
      </c>
    </row>
    <row r="215" spans="1:11" x14ac:dyDescent="0.2">
      <c r="A215" s="182">
        <f>Upplýsingar!$E$14</f>
        <v>0</v>
      </c>
      <c r="B215" s="35" t="s">
        <v>13</v>
      </c>
      <c r="C215" s="35">
        <f>+September!B32</f>
        <v>0</v>
      </c>
      <c r="D215" s="35">
        <f>+September!C32</f>
        <v>0</v>
      </c>
      <c r="E215" s="35">
        <f>+September!D32</f>
        <v>0</v>
      </c>
      <c r="F215" s="35">
        <f>+September!E32</f>
        <v>0</v>
      </c>
      <c r="G215" s="35">
        <f>+September!F32</f>
        <v>0</v>
      </c>
      <c r="H215" s="35">
        <f>+September!G32</f>
        <v>0</v>
      </c>
      <c r="I215" s="35">
        <f>+September!H32</f>
        <v>0</v>
      </c>
      <c r="J215" s="35">
        <f>+September!I32</f>
        <v>0</v>
      </c>
      <c r="K215" s="35">
        <f>+September!J32</f>
        <v>0</v>
      </c>
    </row>
    <row r="216" spans="1:11" x14ac:dyDescent="0.2">
      <c r="A216" s="182">
        <f>Upplýsingar!$E$14</f>
        <v>0</v>
      </c>
      <c r="B216" s="35" t="s">
        <v>13</v>
      </c>
      <c r="C216" s="35">
        <f>+September!B33</f>
        <v>0</v>
      </c>
      <c r="D216" s="35">
        <f>+September!C33</f>
        <v>0</v>
      </c>
      <c r="E216" s="35">
        <f>+September!D33</f>
        <v>0</v>
      </c>
      <c r="F216" s="35">
        <f>+September!E33</f>
        <v>0</v>
      </c>
      <c r="G216" s="35">
        <f>+September!F33</f>
        <v>0</v>
      </c>
      <c r="H216" s="35">
        <f>+September!G33</f>
        <v>0</v>
      </c>
      <c r="I216" s="35">
        <f>+September!H33</f>
        <v>0</v>
      </c>
      <c r="J216" s="35">
        <f>+September!I33</f>
        <v>0</v>
      </c>
      <c r="K216" s="35">
        <f>+September!J33</f>
        <v>0</v>
      </c>
    </row>
    <row r="217" spans="1:11" x14ac:dyDescent="0.2">
      <c r="A217" s="183">
        <f>Upplýsingar!$E$14</f>
        <v>0</v>
      </c>
      <c r="B217" s="36" t="s">
        <v>13</v>
      </c>
      <c r="C217" s="36">
        <f>+September!B34</f>
        <v>0</v>
      </c>
      <c r="D217" s="36">
        <f>+September!C34</f>
        <v>0</v>
      </c>
      <c r="E217" s="36">
        <f>+September!D34</f>
        <v>0</v>
      </c>
      <c r="F217" s="36">
        <f>+September!E34</f>
        <v>0</v>
      </c>
      <c r="G217" s="36">
        <f>+September!F34</f>
        <v>0</v>
      </c>
      <c r="H217" s="36">
        <f>+September!G34</f>
        <v>0</v>
      </c>
      <c r="I217" s="36">
        <f>+September!H34</f>
        <v>0</v>
      </c>
      <c r="J217" s="36">
        <f>+September!I34</f>
        <v>0</v>
      </c>
      <c r="K217" s="36">
        <f>+September!J34</f>
        <v>0</v>
      </c>
    </row>
    <row r="218" spans="1:11" x14ac:dyDescent="0.2">
      <c r="A218" s="182">
        <f>Upplýsingar!$E$14</f>
        <v>0</v>
      </c>
      <c r="B218" s="35" t="s">
        <v>12</v>
      </c>
      <c r="C218" s="35">
        <f>+Október!B11</f>
        <v>0</v>
      </c>
      <c r="D218" s="35">
        <f>+Október!C11</f>
        <v>0</v>
      </c>
      <c r="E218" s="35">
        <f>+Október!D11</f>
        <v>0</v>
      </c>
      <c r="F218" s="35">
        <f>+Október!E11</f>
        <v>0</v>
      </c>
      <c r="G218" s="35">
        <f>+Október!F11</f>
        <v>0</v>
      </c>
      <c r="H218" s="35">
        <f>+Október!G11</f>
        <v>0</v>
      </c>
      <c r="I218" s="35">
        <f>+Október!H11</f>
        <v>0</v>
      </c>
      <c r="J218" s="35">
        <f>+Október!I11</f>
        <v>0</v>
      </c>
      <c r="K218" s="35">
        <f>+Október!J11</f>
        <v>0</v>
      </c>
    </row>
    <row r="219" spans="1:11" x14ac:dyDescent="0.2">
      <c r="A219" s="182">
        <f>Upplýsingar!$E$14</f>
        <v>0</v>
      </c>
      <c r="B219" s="35" t="s">
        <v>12</v>
      </c>
      <c r="C219" s="35">
        <f>+Október!B12</f>
        <v>0</v>
      </c>
      <c r="D219" s="35">
        <f>+Október!C12</f>
        <v>0</v>
      </c>
      <c r="E219" s="35">
        <f>+Október!D12</f>
        <v>0</v>
      </c>
      <c r="F219" s="35">
        <f>+Október!E12</f>
        <v>0</v>
      </c>
      <c r="G219" s="35">
        <f>+Október!F12</f>
        <v>0</v>
      </c>
      <c r="H219" s="35">
        <f>+Október!G12</f>
        <v>0</v>
      </c>
      <c r="I219" s="35">
        <f>+Október!H12</f>
        <v>0</v>
      </c>
      <c r="J219" s="35">
        <f>+Október!I12</f>
        <v>0</v>
      </c>
      <c r="K219" s="35">
        <f>+Október!J12</f>
        <v>0</v>
      </c>
    </row>
    <row r="220" spans="1:11" x14ac:dyDescent="0.2">
      <c r="A220" s="182">
        <f>Upplýsingar!$E$14</f>
        <v>0</v>
      </c>
      <c r="B220" s="35" t="s">
        <v>12</v>
      </c>
      <c r="C220" s="35">
        <f>+Október!B13</f>
        <v>0</v>
      </c>
      <c r="D220" s="35">
        <f>+Október!C13</f>
        <v>0</v>
      </c>
      <c r="E220" s="35">
        <f>+Október!D13</f>
        <v>0</v>
      </c>
      <c r="F220" s="35">
        <f>+Október!E13</f>
        <v>0</v>
      </c>
      <c r="G220" s="35">
        <f>+Október!F13</f>
        <v>0</v>
      </c>
      <c r="H220" s="35">
        <f>+Október!G13</f>
        <v>0</v>
      </c>
      <c r="I220" s="35">
        <f>+Október!H13</f>
        <v>0</v>
      </c>
      <c r="J220" s="35">
        <f>+Október!I13</f>
        <v>0</v>
      </c>
      <c r="K220" s="35">
        <f>+Október!J13</f>
        <v>0</v>
      </c>
    </row>
    <row r="221" spans="1:11" x14ac:dyDescent="0.2">
      <c r="A221" s="182">
        <f>Upplýsingar!$E$14</f>
        <v>0</v>
      </c>
      <c r="B221" s="35" t="s">
        <v>12</v>
      </c>
      <c r="C221" s="35">
        <f>+Október!B14</f>
        <v>0</v>
      </c>
      <c r="D221" s="35">
        <f>+Október!C14</f>
        <v>0</v>
      </c>
      <c r="E221" s="35">
        <f>+Október!D14</f>
        <v>0</v>
      </c>
      <c r="F221" s="35">
        <f>+Október!E14</f>
        <v>0</v>
      </c>
      <c r="G221" s="35">
        <f>+Október!F14</f>
        <v>0</v>
      </c>
      <c r="H221" s="35">
        <f>+Október!G14</f>
        <v>0</v>
      </c>
      <c r="I221" s="35">
        <f>+Október!H14</f>
        <v>0</v>
      </c>
      <c r="J221" s="35">
        <f>+Október!I14</f>
        <v>0</v>
      </c>
      <c r="K221" s="35">
        <f>+Október!J14</f>
        <v>0</v>
      </c>
    </row>
    <row r="222" spans="1:11" x14ac:dyDescent="0.2">
      <c r="A222" s="182">
        <f>Upplýsingar!$E$14</f>
        <v>0</v>
      </c>
      <c r="B222" s="35" t="s">
        <v>12</v>
      </c>
      <c r="C222" s="35">
        <f>+Október!B15</f>
        <v>0</v>
      </c>
      <c r="D222" s="35">
        <f>+Október!C15</f>
        <v>0</v>
      </c>
      <c r="E222" s="35">
        <f>+Október!D15</f>
        <v>0</v>
      </c>
      <c r="F222" s="35">
        <f>+Október!E15</f>
        <v>0</v>
      </c>
      <c r="G222" s="35">
        <f>+Október!F15</f>
        <v>0</v>
      </c>
      <c r="H222" s="35">
        <f>+Október!G15</f>
        <v>0</v>
      </c>
      <c r="I222" s="35">
        <f>+Október!H15</f>
        <v>0</v>
      </c>
      <c r="J222" s="35">
        <f>+Október!I15</f>
        <v>0</v>
      </c>
      <c r="K222" s="35">
        <f>+Október!J15</f>
        <v>0</v>
      </c>
    </row>
    <row r="223" spans="1:11" x14ac:dyDescent="0.2">
      <c r="A223" s="182">
        <f>Upplýsingar!$E$14</f>
        <v>0</v>
      </c>
      <c r="B223" s="35" t="s">
        <v>12</v>
      </c>
      <c r="C223" s="35">
        <f>+Október!B16</f>
        <v>0</v>
      </c>
      <c r="D223" s="35">
        <f>+Október!C16</f>
        <v>0</v>
      </c>
      <c r="E223" s="35">
        <f>+Október!D16</f>
        <v>0</v>
      </c>
      <c r="F223" s="35">
        <f>+Október!E16</f>
        <v>0</v>
      </c>
      <c r="G223" s="35">
        <f>+Október!F16</f>
        <v>0</v>
      </c>
      <c r="H223" s="35">
        <f>+Október!G16</f>
        <v>0</v>
      </c>
      <c r="I223" s="35">
        <f>+Október!H16</f>
        <v>0</v>
      </c>
      <c r="J223" s="35">
        <f>+Október!I16</f>
        <v>0</v>
      </c>
      <c r="K223" s="35">
        <f>+Október!J16</f>
        <v>0</v>
      </c>
    </row>
    <row r="224" spans="1:11" x14ac:dyDescent="0.2">
      <c r="A224" s="182">
        <f>Upplýsingar!$E$14</f>
        <v>0</v>
      </c>
      <c r="B224" s="35" t="s">
        <v>12</v>
      </c>
      <c r="C224" s="35">
        <f>+Október!B17</f>
        <v>0</v>
      </c>
      <c r="D224" s="35">
        <f>+Október!C17</f>
        <v>0</v>
      </c>
      <c r="E224" s="35">
        <f>+Október!D17</f>
        <v>0</v>
      </c>
      <c r="F224" s="35">
        <f>+Október!E17</f>
        <v>0</v>
      </c>
      <c r="G224" s="35">
        <f>+Október!F17</f>
        <v>0</v>
      </c>
      <c r="H224" s="35">
        <f>+Október!G17</f>
        <v>0</v>
      </c>
      <c r="I224" s="35">
        <f>+Október!H17</f>
        <v>0</v>
      </c>
      <c r="J224" s="35">
        <f>+Október!I17</f>
        <v>0</v>
      </c>
      <c r="K224" s="35">
        <f>+Október!J17</f>
        <v>0</v>
      </c>
    </row>
    <row r="225" spans="1:11" x14ac:dyDescent="0.2">
      <c r="A225" s="182">
        <f>Upplýsingar!$E$14</f>
        <v>0</v>
      </c>
      <c r="B225" s="35" t="s">
        <v>12</v>
      </c>
      <c r="C225" s="35">
        <f>+Október!B18</f>
        <v>0</v>
      </c>
      <c r="D225" s="35">
        <f>+Október!C18</f>
        <v>0</v>
      </c>
      <c r="E225" s="35">
        <f>+Október!D18</f>
        <v>0</v>
      </c>
      <c r="F225" s="35">
        <f>+Október!E18</f>
        <v>0</v>
      </c>
      <c r="G225" s="35">
        <f>+Október!F18</f>
        <v>0</v>
      </c>
      <c r="H225" s="35">
        <f>+Október!G18</f>
        <v>0</v>
      </c>
      <c r="I225" s="35">
        <f>+Október!H18</f>
        <v>0</v>
      </c>
      <c r="J225" s="35">
        <f>+Október!I18</f>
        <v>0</v>
      </c>
      <c r="K225" s="35">
        <f>+Október!J18</f>
        <v>0</v>
      </c>
    </row>
    <row r="226" spans="1:11" x14ac:dyDescent="0.2">
      <c r="A226" s="182">
        <f>Upplýsingar!$E$14</f>
        <v>0</v>
      </c>
      <c r="B226" s="35" t="s">
        <v>12</v>
      </c>
      <c r="C226" s="35">
        <f>+Október!B19</f>
        <v>0</v>
      </c>
      <c r="D226" s="35">
        <f>+Október!C19</f>
        <v>0</v>
      </c>
      <c r="E226" s="35">
        <f>+Október!D19</f>
        <v>0</v>
      </c>
      <c r="F226" s="35">
        <f>+Október!E19</f>
        <v>0</v>
      </c>
      <c r="G226" s="35">
        <f>+Október!F19</f>
        <v>0</v>
      </c>
      <c r="H226" s="35">
        <f>+Október!G19</f>
        <v>0</v>
      </c>
      <c r="I226" s="35">
        <f>+Október!H19</f>
        <v>0</v>
      </c>
      <c r="J226" s="35">
        <f>+Október!I19</f>
        <v>0</v>
      </c>
      <c r="K226" s="35">
        <f>+Október!J19</f>
        <v>0</v>
      </c>
    </row>
    <row r="227" spans="1:11" x14ac:dyDescent="0.2">
      <c r="A227" s="182">
        <f>Upplýsingar!$E$14</f>
        <v>0</v>
      </c>
      <c r="B227" s="35" t="s">
        <v>12</v>
      </c>
      <c r="C227" s="35">
        <f>+Október!B20</f>
        <v>0</v>
      </c>
      <c r="D227" s="35">
        <f>+Október!C20</f>
        <v>0</v>
      </c>
      <c r="E227" s="35">
        <f>+Október!D20</f>
        <v>0</v>
      </c>
      <c r="F227" s="35">
        <f>+Október!E20</f>
        <v>0</v>
      </c>
      <c r="G227" s="35">
        <f>+Október!F20</f>
        <v>0</v>
      </c>
      <c r="H227" s="35">
        <f>+Október!G20</f>
        <v>0</v>
      </c>
      <c r="I227" s="35">
        <f>+Október!H20</f>
        <v>0</v>
      </c>
      <c r="J227" s="35">
        <f>+Október!I20</f>
        <v>0</v>
      </c>
      <c r="K227" s="35">
        <f>+Október!J20</f>
        <v>0</v>
      </c>
    </row>
    <row r="228" spans="1:11" x14ac:dyDescent="0.2">
      <c r="A228" s="182">
        <f>Upplýsingar!$E$14</f>
        <v>0</v>
      </c>
      <c r="B228" s="35" t="s">
        <v>12</v>
      </c>
      <c r="C228" s="35">
        <f>+Október!B21</f>
        <v>0</v>
      </c>
      <c r="D228" s="35">
        <f>+Október!C21</f>
        <v>0</v>
      </c>
      <c r="E228" s="35">
        <f>+Október!D21</f>
        <v>0</v>
      </c>
      <c r="F228" s="35">
        <f>+Október!E21</f>
        <v>0</v>
      </c>
      <c r="G228" s="35">
        <f>+Október!F21</f>
        <v>0</v>
      </c>
      <c r="H228" s="35">
        <f>+Október!G21</f>
        <v>0</v>
      </c>
      <c r="I228" s="35">
        <f>+Október!H21</f>
        <v>0</v>
      </c>
      <c r="J228" s="35">
        <f>+Október!I21</f>
        <v>0</v>
      </c>
      <c r="K228" s="35">
        <f>+Október!J21</f>
        <v>0</v>
      </c>
    </row>
    <row r="229" spans="1:11" x14ac:dyDescent="0.2">
      <c r="A229" s="182">
        <f>Upplýsingar!$E$14</f>
        <v>0</v>
      </c>
      <c r="B229" s="35" t="s">
        <v>12</v>
      </c>
      <c r="C229" s="35">
        <f>+Október!B22</f>
        <v>0</v>
      </c>
      <c r="D229" s="35">
        <f>+Október!C22</f>
        <v>0</v>
      </c>
      <c r="E229" s="35">
        <f>+Október!D22</f>
        <v>0</v>
      </c>
      <c r="F229" s="35">
        <f>+Október!E22</f>
        <v>0</v>
      </c>
      <c r="G229" s="35">
        <f>+Október!F22</f>
        <v>0</v>
      </c>
      <c r="H229" s="35">
        <f>+Október!G22</f>
        <v>0</v>
      </c>
      <c r="I229" s="35">
        <f>+Október!H22</f>
        <v>0</v>
      </c>
      <c r="J229" s="35">
        <f>+Október!I22</f>
        <v>0</v>
      </c>
      <c r="K229" s="35">
        <f>+Október!J22</f>
        <v>0</v>
      </c>
    </row>
    <row r="230" spans="1:11" x14ac:dyDescent="0.2">
      <c r="A230" s="182">
        <f>Upplýsingar!$E$14</f>
        <v>0</v>
      </c>
      <c r="B230" s="35" t="s">
        <v>12</v>
      </c>
      <c r="C230" s="35">
        <f>+Október!B23</f>
        <v>0</v>
      </c>
      <c r="D230" s="35">
        <f>+Október!C23</f>
        <v>0</v>
      </c>
      <c r="E230" s="35">
        <f>+Október!D23</f>
        <v>0</v>
      </c>
      <c r="F230" s="35">
        <f>+Október!E23</f>
        <v>0</v>
      </c>
      <c r="G230" s="35">
        <f>+Október!F23</f>
        <v>0</v>
      </c>
      <c r="H230" s="35">
        <f>+Október!G23</f>
        <v>0</v>
      </c>
      <c r="I230" s="35">
        <f>+Október!H23</f>
        <v>0</v>
      </c>
      <c r="J230" s="35">
        <f>+Október!I23</f>
        <v>0</v>
      </c>
      <c r="K230" s="35">
        <f>+Október!J23</f>
        <v>0</v>
      </c>
    </row>
    <row r="231" spans="1:11" x14ac:dyDescent="0.2">
      <c r="A231" s="182">
        <f>Upplýsingar!$E$14</f>
        <v>0</v>
      </c>
      <c r="B231" s="35" t="s">
        <v>12</v>
      </c>
      <c r="C231" s="35">
        <f>+Október!B24</f>
        <v>0</v>
      </c>
      <c r="D231" s="35">
        <f>+Október!C24</f>
        <v>0</v>
      </c>
      <c r="E231" s="35">
        <f>+Október!D24</f>
        <v>0</v>
      </c>
      <c r="F231" s="35">
        <f>+Október!E24</f>
        <v>0</v>
      </c>
      <c r="G231" s="35">
        <f>+Október!F24</f>
        <v>0</v>
      </c>
      <c r="H231" s="35">
        <f>+Október!G24</f>
        <v>0</v>
      </c>
      <c r="I231" s="35">
        <f>+Október!H24</f>
        <v>0</v>
      </c>
      <c r="J231" s="35">
        <f>+Október!I24</f>
        <v>0</v>
      </c>
      <c r="K231" s="35">
        <f>+Október!J24</f>
        <v>0</v>
      </c>
    </row>
    <row r="232" spans="1:11" x14ac:dyDescent="0.2">
      <c r="A232" s="182">
        <f>Upplýsingar!$E$14</f>
        <v>0</v>
      </c>
      <c r="B232" s="35" t="s">
        <v>12</v>
      </c>
      <c r="C232" s="35">
        <f>+Október!B25</f>
        <v>0</v>
      </c>
      <c r="D232" s="35">
        <f>+Október!C25</f>
        <v>0</v>
      </c>
      <c r="E232" s="35">
        <f>+Október!D25</f>
        <v>0</v>
      </c>
      <c r="F232" s="35">
        <f>+Október!E25</f>
        <v>0</v>
      </c>
      <c r="G232" s="35">
        <f>+Október!F25</f>
        <v>0</v>
      </c>
      <c r="H232" s="35">
        <f>+Október!G25</f>
        <v>0</v>
      </c>
      <c r="I232" s="35">
        <f>+Október!H25</f>
        <v>0</v>
      </c>
      <c r="J232" s="35">
        <f>+Október!I25</f>
        <v>0</v>
      </c>
      <c r="K232" s="35">
        <f>+Október!J25</f>
        <v>0</v>
      </c>
    </row>
    <row r="233" spans="1:11" x14ac:dyDescent="0.2">
      <c r="A233" s="182">
        <f>Upplýsingar!$E$14</f>
        <v>0</v>
      </c>
      <c r="B233" s="35" t="s">
        <v>12</v>
      </c>
      <c r="C233" s="35">
        <f>+Október!B26</f>
        <v>0</v>
      </c>
      <c r="D233" s="35">
        <f>+Október!C26</f>
        <v>0</v>
      </c>
      <c r="E233" s="35">
        <f>+Október!D26</f>
        <v>0</v>
      </c>
      <c r="F233" s="35">
        <f>+Október!E26</f>
        <v>0</v>
      </c>
      <c r="G233" s="35">
        <f>+Október!F26</f>
        <v>0</v>
      </c>
      <c r="H233" s="35">
        <f>+Október!G26</f>
        <v>0</v>
      </c>
      <c r="I233" s="35">
        <f>+Október!H26</f>
        <v>0</v>
      </c>
      <c r="J233" s="35">
        <f>+Október!I26</f>
        <v>0</v>
      </c>
      <c r="K233" s="35">
        <f>+Október!J26</f>
        <v>0</v>
      </c>
    </row>
    <row r="234" spans="1:11" x14ac:dyDescent="0.2">
      <c r="A234" s="182">
        <f>Upplýsingar!$E$14</f>
        <v>0</v>
      </c>
      <c r="B234" s="35" t="s">
        <v>12</v>
      </c>
      <c r="C234" s="35">
        <f>+Október!B27</f>
        <v>0</v>
      </c>
      <c r="D234" s="35">
        <f>+Október!C27</f>
        <v>0</v>
      </c>
      <c r="E234" s="35">
        <f>+Október!D27</f>
        <v>0</v>
      </c>
      <c r="F234" s="35">
        <f>+Október!E27</f>
        <v>0</v>
      </c>
      <c r="G234" s="35">
        <f>+Október!F27</f>
        <v>0</v>
      </c>
      <c r="H234" s="35">
        <f>+Október!G27</f>
        <v>0</v>
      </c>
      <c r="I234" s="35">
        <f>+Október!H27</f>
        <v>0</v>
      </c>
      <c r="J234" s="35">
        <f>+Október!I27</f>
        <v>0</v>
      </c>
      <c r="K234" s="35">
        <f>+Október!J27</f>
        <v>0</v>
      </c>
    </row>
    <row r="235" spans="1:11" x14ac:dyDescent="0.2">
      <c r="A235" s="182">
        <f>Upplýsingar!$E$14</f>
        <v>0</v>
      </c>
      <c r="B235" s="35" t="s">
        <v>12</v>
      </c>
      <c r="C235" s="35">
        <f>+Október!B28</f>
        <v>0</v>
      </c>
      <c r="D235" s="35">
        <f>+Október!C28</f>
        <v>0</v>
      </c>
      <c r="E235" s="35">
        <f>+Október!D28</f>
        <v>0</v>
      </c>
      <c r="F235" s="35">
        <f>+Október!E28</f>
        <v>0</v>
      </c>
      <c r="G235" s="35">
        <f>+Október!F28</f>
        <v>0</v>
      </c>
      <c r="H235" s="35">
        <f>+Október!G28</f>
        <v>0</v>
      </c>
      <c r="I235" s="35">
        <f>+Október!H28</f>
        <v>0</v>
      </c>
      <c r="J235" s="35">
        <f>+Október!I28</f>
        <v>0</v>
      </c>
      <c r="K235" s="35">
        <f>+Október!J28</f>
        <v>0</v>
      </c>
    </row>
    <row r="236" spans="1:11" x14ac:dyDescent="0.2">
      <c r="A236" s="182">
        <f>Upplýsingar!$E$14</f>
        <v>0</v>
      </c>
      <c r="B236" s="35" t="s">
        <v>12</v>
      </c>
      <c r="C236" s="35">
        <f>+Október!B29</f>
        <v>0</v>
      </c>
      <c r="D236" s="35">
        <f>+Október!C29</f>
        <v>0</v>
      </c>
      <c r="E236" s="35">
        <f>+Október!D29</f>
        <v>0</v>
      </c>
      <c r="F236" s="35">
        <f>+Október!E29</f>
        <v>0</v>
      </c>
      <c r="G236" s="35">
        <f>+Október!F29</f>
        <v>0</v>
      </c>
      <c r="H236" s="35">
        <f>+Október!G29</f>
        <v>0</v>
      </c>
      <c r="I236" s="35">
        <f>+Október!H29</f>
        <v>0</v>
      </c>
      <c r="J236" s="35">
        <f>+Október!I29</f>
        <v>0</v>
      </c>
      <c r="K236" s="35">
        <f>+Október!J29</f>
        <v>0</v>
      </c>
    </row>
    <row r="237" spans="1:11" x14ac:dyDescent="0.2">
      <c r="A237" s="182">
        <f>Upplýsingar!$E$14</f>
        <v>0</v>
      </c>
      <c r="B237" s="35" t="s">
        <v>12</v>
      </c>
      <c r="C237" s="35">
        <f>+Október!B30</f>
        <v>0</v>
      </c>
      <c r="D237" s="35">
        <f>+Október!C30</f>
        <v>0</v>
      </c>
      <c r="E237" s="35">
        <f>+Október!D30</f>
        <v>0</v>
      </c>
      <c r="F237" s="35">
        <f>+Október!E30</f>
        <v>0</v>
      </c>
      <c r="G237" s="35">
        <f>+Október!F30</f>
        <v>0</v>
      </c>
      <c r="H237" s="35">
        <f>+Október!G30</f>
        <v>0</v>
      </c>
      <c r="I237" s="35">
        <f>+Október!H30</f>
        <v>0</v>
      </c>
      <c r="J237" s="35">
        <f>+Október!I30</f>
        <v>0</v>
      </c>
      <c r="K237" s="35">
        <f>+Október!J30</f>
        <v>0</v>
      </c>
    </row>
    <row r="238" spans="1:11" x14ac:dyDescent="0.2">
      <c r="A238" s="182">
        <f>Upplýsingar!$E$14</f>
        <v>0</v>
      </c>
      <c r="B238" s="35" t="s">
        <v>12</v>
      </c>
      <c r="C238" s="35">
        <f>+Október!B31</f>
        <v>0</v>
      </c>
      <c r="D238" s="35">
        <f>+Október!C31</f>
        <v>0</v>
      </c>
      <c r="E238" s="35">
        <f>+Október!D31</f>
        <v>0</v>
      </c>
      <c r="F238" s="35">
        <f>+Október!E31</f>
        <v>0</v>
      </c>
      <c r="G238" s="35">
        <f>+Október!F31</f>
        <v>0</v>
      </c>
      <c r="H238" s="35">
        <f>+Október!G31</f>
        <v>0</v>
      </c>
      <c r="I238" s="35">
        <f>+Október!H31</f>
        <v>0</v>
      </c>
      <c r="J238" s="35">
        <f>+Október!I31</f>
        <v>0</v>
      </c>
      <c r="K238" s="35">
        <f>+Október!J31</f>
        <v>0</v>
      </c>
    </row>
    <row r="239" spans="1:11" x14ac:dyDescent="0.2">
      <c r="A239" s="182">
        <f>Upplýsingar!$E$14</f>
        <v>0</v>
      </c>
      <c r="B239" s="35" t="s">
        <v>12</v>
      </c>
      <c r="C239" s="35">
        <f>+Október!B32</f>
        <v>0</v>
      </c>
      <c r="D239" s="35">
        <f>+Október!C32</f>
        <v>0</v>
      </c>
      <c r="E239" s="35">
        <f>+Október!D32</f>
        <v>0</v>
      </c>
      <c r="F239" s="35">
        <f>+Október!E32</f>
        <v>0</v>
      </c>
      <c r="G239" s="35">
        <f>+Október!F32</f>
        <v>0</v>
      </c>
      <c r="H239" s="35">
        <f>+Október!G32</f>
        <v>0</v>
      </c>
      <c r="I239" s="35">
        <f>+Október!H32</f>
        <v>0</v>
      </c>
      <c r="J239" s="35">
        <f>+Október!I32</f>
        <v>0</v>
      </c>
      <c r="K239" s="35">
        <f>+Október!J32</f>
        <v>0</v>
      </c>
    </row>
    <row r="240" spans="1:11" x14ac:dyDescent="0.2">
      <c r="A240" s="182">
        <f>Upplýsingar!$E$14</f>
        <v>0</v>
      </c>
      <c r="B240" s="35" t="s">
        <v>12</v>
      </c>
      <c r="C240" s="35">
        <f>+Október!B33</f>
        <v>0</v>
      </c>
      <c r="D240" s="35">
        <f>+Október!C33</f>
        <v>0</v>
      </c>
      <c r="E240" s="35">
        <f>+Október!D33</f>
        <v>0</v>
      </c>
      <c r="F240" s="35">
        <f>+Október!E33</f>
        <v>0</v>
      </c>
      <c r="G240" s="35">
        <f>+Október!F33</f>
        <v>0</v>
      </c>
      <c r="H240" s="35">
        <f>+Október!G33</f>
        <v>0</v>
      </c>
      <c r="I240" s="35">
        <f>+Október!H33</f>
        <v>0</v>
      </c>
      <c r="J240" s="35">
        <f>+Október!I33</f>
        <v>0</v>
      </c>
      <c r="K240" s="35">
        <f>+Október!J33</f>
        <v>0</v>
      </c>
    </row>
    <row r="241" spans="1:11" x14ac:dyDescent="0.2">
      <c r="A241" s="183">
        <f>Upplýsingar!$E$14</f>
        <v>0</v>
      </c>
      <c r="B241" s="36" t="s">
        <v>12</v>
      </c>
      <c r="C241" s="36">
        <f>+Október!B34</f>
        <v>0</v>
      </c>
      <c r="D241" s="36">
        <f>+Október!C34</f>
        <v>0</v>
      </c>
      <c r="E241" s="36">
        <f>+Október!D34</f>
        <v>0</v>
      </c>
      <c r="F241" s="36">
        <f>+Október!E34</f>
        <v>0</v>
      </c>
      <c r="G241" s="36">
        <f>+Október!F34</f>
        <v>0</v>
      </c>
      <c r="H241" s="36">
        <f>+Október!G34</f>
        <v>0</v>
      </c>
      <c r="I241" s="36">
        <f>+Október!H34</f>
        <v>0</v>
      </c>
      <c r="J241" s="36">
        <f>+Október!I34</f>
        <v>0</v>
      </c>
      <c r="K241" s="36">
        <f>+Október!J34</f>
        <v>0</v>
      </c>
    </row>
    <row r="242" spans="1:11" x14ac:dyDescent="0.2">
      <c r="A242" s="182">
        <f>Upplýsingar!$E$14</f>
        <v>0</v>
      </c>
      <c r="B242" s="35" t="s">
        <v>14</v>
      </c>
      <c r="C242" s="35">
        <f>+Nóvember!B11</f>
        <v>0</v>
      </c>
      <c r="D242" s="35">
        <f>+Nóvember!C11</f>
        <v>0</v>
      </c>
      <c r="E242" s="35">
        <f>+Nóvember!D11</f>
        <v>0</v>
      </c>
      <c r="F242" s="35">
        <f>+Nóvember!E11</f>
        <v>0</v>
      </c>
      <c r="G242" s="35">
        <f>+Nóvember!F11</f>
        <v>0</v>
      </c>
      <c r="H242" s="35">
        <f>+Nóvember!G11</f>
        <v>0</v>
      </c>
      <c r="I242" s="35">
        <f>+Nóvember!H11</f>
        <v>0</v>
      </c>
      <c r="J242" s="35">
        <f>+Nóvember!I11</f>
        <v>0</v>
      </c>
      <c r="K242" s="35">
        <f>+Nóvember!J11</f>
        <v>0</v>
      </c>
    </row>
    <row r="243" spans="1:11" x14ac:dyDescent="0.2">
      <c r="A243" s="182">
        <f>Upplýsingar!$E$14</f>
        <v>0</v>
      </c>
      <c r="B243" s="35" t="s">
        <v>14</v>
      </c>
      <c r="C243" s="35">
        <f>+Nóvember!B12</f>
        <v>0</v>
      </c>
      <c r="D243" s="35">
        <f>+Nóvember!C12</f>
        <v>0</v>
      </c>
      <c r="E243" s="35">
        <f>+Nóvember!D12</f>
        <v>0</v>
      </c>
      <c r="F243" s="35">
        <f>+Nóvember!E12</f>
        <v>0</v>
      </c>
      <c r="G243" s="35">
        <f>+Nóvember!F12</f>
        <v>0</v>
      </c>
      <c r="H243" s="35">
        <f>+Nóvember!G12</f>
        <v>0</v>
      </c>
      <c r="I243" s="35">
        <f>+Nóvember!H12</f>
        <v>0</v>
      </c>
      <c r="J243" s="35">
        <f>+Nóvember!I12</f>
        <v>0</v>
      </c>
      <c r="K243" s="35">
        <f>+Nóvember!J12</f>
        <v>0</v>
      </c>
    </row>
    <row r="244" spans="1:11" x14ac:dyDescent="0.2">
      <c r="A244" s="182">
        <f>Upplýsingar!$E$14</f>
        <v>0</v>
      </c>
      <c r="B244" s="35" t="s">
        <v>14</v>
      </c>
      <c r="C244" s="35">
        <f>+Nóvember!B13</f>
        <v>0</v>
      </c>
      <c r="D244" s="35">
        <f>+Nóvember!C13</f>
        <v>0</v>
      </c>
      <c r="E244" s="35">
        <f>+Nóvember!D13</f>
        <v>0</v>
      </c>
      <c r="F244" s="35">
        <f>+Nóvember!E13</f>
        <v>0</v>
      </c>
      <c r="G244" s="35">
        <f>+Nóvember!F13</f>
        <v>0</v>
      </c>
      <c r="H244" s="35">
        <f>+Nóvember!G13</f>
        <v>0</v>
      </c>
      <c r="I244" s="35">
        <f>+Nóvember!H13</f>
        <v>0</v>
      </c>
      <c r="J244" s="35">
        <f>+Nóvember!I13</f>
        <v>0</v>
      </c>
      <c r="K244" s="35">
        <f>+Nóvember!J13</f>
        <v>0</v>
      </c>
    </row>
    <row r="245" spans="1:11" x14ac:dyDescent="0.2">
      <c r="A245" s="182">
        <f>Upplýsingar!$E$14</f>
        <v>0</v>
      </c>
      <c r="B245" s="35" t="s">
        <v>14</v>
      </c>
      <c r="C245" s="35">
        <f>+Nóvember!B14</f>
        <v>0</v>
      </c>
      <c r="D245" s="35">
        <f>+Nóvember!C14</f>
        <v>0</v>
      </c>
      <c r="E245" s="35">
        <f>+Nóvember!D14</f>
        <v>0</v>
      </c>
      <c r="F245" s="35">
        <f>+Nóvember!E14</f>
        <v>0</v>
      </c>
      <c r="G245" s="35">
        <f>+Nóvember!F14</f>
        <v>0</v>
      </c>
      <c r="H245" s="35">
        <f>+Nóvember!G14</f>
        <v>0</v>
      </c>
      <c r="I245" s="35">
        <f>+Nóvember!H14</f>
        <v>0</v>
      </c>
      <c r="J245" s="35">
        <f>+Nóvember!I14</f>
        <v>0</v>
      </c>
      <c r="K245" s="35">
        <f>+Nóvember!J14</f>
        <v>0</v>
      </c>
    </row>
    <row r="246" spans="1:11" x14ac:dyDescent="0.2">
      <c r="A246" s="182">
        <f>Upplýsingar!$E$14</f>
        <v>0</v>
      </c>
      <c r="B246" s="35" t="s">
        <v>14</v>
      </c>
      <c r="C246" s="35">
        <f>+Nóvember!B15</f>
        <v>0</v>
      </c>
      <c r="D246" s="35">
        <f>+Nóvember!C15</f>
        <v>0</v>
      </c>
      <c r="E246" s="35">
        <f>+Nóvember!D15</f>
        <v>0</v>
      </c>
      <c r="F246" s="35">
        <f>+Nóvember!E15</f>
        <v>0</v>
      </c>
      <c r="G246" s="35">
        <f>+Nóvember!F15</f>
        <v>0</v>
      </c>
      <c r="H246" s="35">
        <f>+Nóvember!G15</f>
        <v>0</v>
      </c>
      <c r="I246" s="35">
        <f>+Nóvember!H15</f>
        <v>0</v>
      </c>
      <c r="J246" s="35">
        <f>+Nóvember!I15</f>
        <v>0</v>
      </c>
      <c r="K246" s="35">
        <f>+Nóvember!J15</f>
        <v>0</v>
      </c>
    </row>
    <row r="247" spans="1:11" x14ac:dyDescent="0.2">
      <c r="A247" s="182">
        <f>Upplýsingar!$E$14</f>
        <v>0</v>
      </c>
      <c r="B247" s="35" t="s">
        <v>14</v>
      </c>
      <c r="C247" s="35">
        <f>+Nóvember!B16</f>
        <v>0</v>
      </c>
      <c r="D247" s="35">
        <f>+Nóvember!C16</f>
        <v>0</v>
      </c>
      <c r="E247" s="35">
        <f>+Nóvember!D16</f>
        <v>0</v>
      </c>
      <c r="F247" s="35">
        <f>+Nóvember!E16</f>
        <v>0</v>
      </c>
      <c r="G247" s="35">
        <f>+Nóvember!F16</f>
        <v>0</v>
      </c>
      <c r="H247" s="35">
        <f>+Nóvember!G16</f>
        <v>0</v>
      </c>
      <c r="I247" s="35">
        <f>+Nóvember!H16</f>
        <v>0</v>
      </c>
      <c r="J247" s="35">
        <f>+Nóvember!I16</f>
        <v>0</v>
      </c>
      <c r="K247" s="35">
        <f>+Nóvember!J16</f>
        <v>0</v>
      </c>
    </row>
    <row r="248" spans="1:11" x14ac:dyDescent="0.2">
      <c r="A248" s="182">
        <f>Upplýsingar!$E$14</f>
        <v>0</v>
      </c>
      <c r="B248" s="35" t="s">
        <v>14</v>
      </c>
      <c r="C248" s="35">
        <f>+Nóvember!B17</f>
        <v>0</v>
      </c>
      <c r="D248" s="35">
        <f>+Nóvember!C17</f>
        <v>0</v>
      </c>
      <c r="E248" s="35">
        <f>+Nóvember!D17</f>
        <v>0</v>
      </c>
      <c r="F248" s="35">
        <f>+Nóvember!E17</f>
        <v>0</v>
      </c>
      <c r="G248" s="35">
        <f>+Nóvember!F17</f>
        <v>0</v>
      </c>
      <c r="H248" s="35">
        <f>+Nóvember!G17</f>
        <v>0</v>
      </c>
      <c r="I248" s="35">
        <f>+Nóvember!H17</f>
        <v>0</v>
      </c>
      <c r="J248" s="35">
        <f>+Nóvember!I17</f>
        <v>0</v>
      </c>
      <c r="K248" s="35">
        <f>+Nóvember!J17</f>
        <v>0</v>
      </c>
    </row>
    <row r="249" spans="1:11" x14ac:dyDescent="0.2">
      <c r="A249" s="182">
        <f>Upplýsingar!$E$14</f>
        <v>0</v>
      </c>
      <c r="B249" s="35" t="s">
        <v>14</v>
      </c>
      <c r="C249" s="35">
        <f>+Nóvember!B18</f>
        <v>0</v>
      </c>
      <c r="D249" s="35">
        <f>+Nóvember!C18</f>
        <v>0</v>
      </c>
      <c r="E249" s="35">
        <f>+Nóvember!D18</f>
        <v>0</v>
      </c>
      <c r="F249" s="35">
        <f>+Nóvember!E18</f>
        <v>0</v>
      </c>
      <c r="G249" s="35">
        <f>+Nóvember!F18</f>
        <v>0</v>
      </c>
      <c r="H249" s="35">
        <f>+Nóvember!G18</f>
        <v>0</v>
      </c>
      <c r="I249" s="35">
        <f>+Nóvember!H18</f>
        <v>0</v>
      </c>
      <c r="J249" s="35">
        <f>+Nóvember!I18</f>
        <v>0</v>
      </c>
      <c r="K249" s="35">
        <f>+Nóvember!J18</f>
        <v>0</v>
      </c>
    </row>
    <row r="250" spans="1:11" x14ac:dyDescent="0.2">
      <c r="A250" s="182">
        <f>Upplýsingar!$E$14</f>
        <v>0</v>
      </c>
      <c r="B250" s="35" t="s">
        <v>14</v>
      </c>
      <c r="C250" s="35">
        <f>+Nóvember!B19</f>
        <v>0</v>
      </c>
      <c r="D250" s="35">
        <f>+Nóvember!C19</f>
        <v>0</v>
      </c>
      <c r="E250" s="35">
        <f>+Nóvember!D19</f>
        <v>0</v>
      </c>
      <c r="F250" s="35">
        <f>+Nóvember!E19</f>
        <v>0</v>
      </c>
      <c r="G250" s="35">
        <f>+Nóvember!F19</f>
        <v>0</v>
      </c>
      <c r="H250" s="35">
        <f>+Nóvember!G19</f>
        <v>0</v>
      </c>
      <c r="I250" s="35">
        <f>+Nóvember!H19</f>
        <v>0</v>
      </c>
      <c r="J250" s="35">
        <f>+Nóvember!I19</f>
        <v>0</v>
      </c>
      <c r="K250" s="35">
        <f>+Nóvember!J19</f>
        <v>0</v>
      </c>
    </row>
    <row r="251" spans="1:11" x14ac:dyDescent="0.2">
      <c r="A251" s="182">
        <f>Upplýsingar!$E$14</f>
        <v>0</v>
      </c>
      <c r="B251" s="35" t="s">
        <v>14</v>
      </c>
      <c r="C251" s="35">
        <f>+Nóvember!B20</f>
        <v>0</v>
      </c>
      <c r="D251" s="35">
        <f>+Nóvember!C20</f>
        <v>0</v>
      </c>
      <c r="E251" s="35">
        <f>+Nóvember!D20</f>
        <v>0</v>
      </c>
      <c r="F251" s="35">
        <f>+Nóvember!E20</f>
        <v>0</v>
      </c>
      <c r="G251" s="35">
        <f>+Nóvember!F20</f>
        <v>0</v>
      </c>
      <c r="H251" s="35">
        <f>+Nóvember!G20</f>
        <v>0</v>
      </c>
      <c r="I251" s="35">
        <f>+Nóvember!H20</f>
        <v>0</v>
      </c>
      <c r="J251" s="35">
        <f>+Nóvember!I20</f>
        <v>0</v>
      </c>
      <c r="K251" s="35">
        <f>+Nóvember!J20</f>
        <v>0</v>
      </c>
    </row>
    <row r="252" spans="1:11" x14ac:dyDescent="0.2">
      <c r="A252" s="182">
        <f>Upplýsingar!$E$14</f>
        <v>0</v>
      </c>
      <c r="B252" s="35" t="s">
        <v>14</v>
      </c>
      <c r="C252" s="35">
        <f>+Nóvember!B21</f>
        <v>0</v>
      </c>
      <c r="D252" s="35">
        <f>+Nóvember!C21</f>
        <v>0</v>
      </c>
      <c r="E252" s="35">
        <f>+Nóvember!D21</f>
        <v>0</v>
      </c>
      <c r="F252" s="35">
        <f>+Nóvember!E21</f>
        <v>0</v>
      </c>
      <c r="G252" s="35">
        <f>+Nóvember!F21</f>
        <v>0</v>
      </c>
      <c r="H252" s="35">
        <f>+Nóvember!G21</f>
        <v>0</v>
      </c>
      <c r="I252" s="35">
        <f>+Nóvember!H21</f>
        <v>0</v>
      </c>
      <c r="J252" s="35">
        <f>+Nóvember!I21</f>
        <v>0</v>
      </c>
      <c r="K252" s="35">
        <f>+Nóvember!J21</f>
        <v>0</v>
      </c>
    </row>
    <row r="253" spans="1:11" x14ac:dyDescent="0.2">
      <c r="A253" s="182">
        <f>Upplýsingar!$E$14</f>
        <v>0</v>
      </c>
      <c r="B253" s="35" t="s">
        <v>14</v>
      </c>
      <c r="C253" s="35">
        <f>+Nóvember!B22</f>
        <v>0</v>
      </c>
      <c r="D253" s="35">
        <f>+Nóvember!C22</f>
        <v>0</v>
      </c>
      <c r="E253" s="35">
        <f>+Nóvember!D22</f>
        <v>0</v>
      </c>
      <c r="F253" s="35">
        <f>+Nóvember!E22</f>
        <v>0</v>
      </c>
      <c r="G253" s="35">
        <f>+Nóvember!F22</f>
        <v>0</v>
      </c>
      <c r="H253" s="35">
        <f>+Nóvember!G22</f>
        <v>0</v>
      </c>
      <c r="I253" s="35">
        <f>+Nóvember!H22</f>
        <v>0</v>
      </c>
      <c r="J253" s="35">
        <f>+Nóvember!I22</f>
        <v>0</v>
      </c>
      <c r="K253" s="35">
        <f>+Nóvember!J22</f>
        <v>0</v>
      </c>
    </row>
    <row r="254" spans="1:11" x14ac:dyDescent="0.2">
      <c r="A254" s="182">
        <f>Upplýsingar!$E$14</f>
        <v>0</v>
      </c>
      <c r="B254" s="35" t="s">
        <v>14</v>
      </c>
      <c r="C254" s="35">
        <f>+Nóvember!B23</f>
        <v>0</v>
      </c>
      <c r="D254" s="35">
        <f>+Nóvember!C23</f>
        <v>0</v>
      </c>
      <c r="E254" s="35">
        <f>+Nóvember!D23</f>
        <v>0</v>
      </c>
      <c r="F254" s="35">
        <f>+Nóvember!E23</f>
        <v>0</v>
      </c>
      <c r="G254" s="35">
        <f>+Nóvember!F23</f>
        <v>0</v>
      </c>
      <c r="H254" s="35">
        <f>+Nóvember!G23</f>
        <v>0</v>
      </c>
      <c r="I254" s="35">
        <f>+Nóvember!H23</f>
        <v>0</v>
      </c>
      <c r="J254" s="35">
        <f>+Nóvember!I23</f>
        <v>0</v>
      </c>
      <c r="K254" s="35">
        <f>+Nóvember!J23</f>
        <v>0</v>
      </c>
    </row>
    <row r="255" spans="1:11" x14ac:dyDescent="0.2">
      <c r="A255" s="182">
        <f>Upplýsingar!$E$14</f>
        <v>0</v>
      </c>
      <c r="B255" s="35" t="s">
        <v>14</v>
      </c>
      <c r="C255" s="35">
        <f>+Nóvember!B24</f>
        <v>0</v>
      </c>
      <c r="D255" s="35">
        <f>+Nóvember!C24</f>
        <v>0</v>
      </c>
      <c r="E255" s="35">
        <f>+Nóvember!D24</f>
        <v>0</v>
      </c>
      <c r="F255" s="35">
        <f>+Nóvember!E24</f>
        <v>0</v>
      </c>
      <c r="G255" s="35">
        <f>+Nóvember!F24</f>
        <v>0</v>
      </c>
      <c r="H255" s="35">
        <f>+Nóvember!G24</f>
        <v>0</v>
      </c>
      <c r="I255" s="35">
        <f>+Nóvember!H24</f>
        <v>0</v>
      </c>
      <c r="J255" s="35">
        <f>+Nóvember!I24</f>
        <v>0</v>
      </c>
      <c r="K255" s="35">
        <f>+Nóvember!J24</f>
        <v>0</v>
      </c>
    </row>
    <row r="256" spans="1:11" x14ac:dyDescent="0.2">
      <c r="A256" s="182">
        <f>Upplýsingar!$E$14</f>
        <v>0</v>
      </c>
      <c r="B256" s="35" t="s">
        <v>14</v>
      </c>
      <c r="C256" s="35">
        <f>+Nóvember!B25</f>
        <v>0</v>
      </c>
      <c r="D256" s="35">
        <f>+Nóvember!C25</f>
        <v>0</v>
      </c>
      <c r="E256" s="35">
        <f>+Nóvember!D25</f>
        <v>0</v>
      </c>
      <c r="F256" s="35">
        <f>+Nóvember!E25</f>
        <v>0</v>
      </c>
      <c r="G256" s="35">
        <f>+Nóvember!F25</f>
        <v>0</v>
      </c>
      <c r="H256" s="35">
        <f>+Nóvember!G25</f>
        <v>0</v>
      </c>
      <c r="I256" s="35">
        <f>+Nóvember!H25</f>
        <v>0</v>
      </c>
      <c r="J256" s="35">
        <f>+Nóvember!I25</f>
        <v>0</v>
      </c>
      <c r="K256" s="35">
        <f>+Nóvember!J25</f>
        <v>0</v>
      </c>
    </row>
    <row r="257" spans="1:11" x14ac:dyDescent="0.2">
      <c r="A257" s="182">
        <f>Upplýsingar!$E$14</f>
        <v>0</v>
      </c>
      <c r="B257" s="35" t="s">
        <v>14</v>
      </c>
      <c r="C257" s="35">
        <f>+Nóvember!B26</f>
        <v>0</v>
      </c>
      <c r="D257" s="35">
        <f>+Nóvember!C26</f>
        <v>0</v>
      </c>
      <c r="E257" s="35">
        <f>+Nóvember!D26</f>
        <v>0</v>
      </c>
      <c r="F257" s="35">
        <f>+Nóvember!E26</f>
        <v>0</v>
      </c>
      <c r="G257" s="35">
        <f>+Nóvember!F26</f>
        <v>0</v>
      </c>
      <c r="H257" s="35">
        <f>+Nóvember!G26</f>
        <v>0</v>
      </c>
      <c r="I257" s="35">
        <f>+Nóvember!H26</f>
        <v>0</v>
      </c>
      <c r="J257" s="35">
        <f>+Nóvember!I26</f>
        <v>0</v>
      </c>
      <c r="K257" s="35">
        <f>+Nóvember!J26</f>
        <v>0</v>
      </c>
    </row>
    <row r="258" spans="1:11" x14ac:dyDescent="0.2">
      <c r="A258" s="182">
        <f>Upplýsingar!$E$14</f>
        <v>0</v>
      </c>
      <c r="B258" s="35" t="s">
        <v>14</v>
      </c>
      <c r="C258" s="35">
        <f>+Nóvember!B27</f>
        <v>0</v>
      </c>
      <c r="D258" s="35">
        <f>+Nóvember!C27</f>
        <v>0</v>
      </c>
      <c r="E258" s="35">
        <f>+Nóvember!D27</f>
        <v>0</v>
      </c>
      <c r="F258" s="35">
        <f>+Nóvember!E27</f>
        <v>0</v>
      </c>
      <c r="G258" s="35">
        <f>+Nóvember!F27</f>
        <v>0</v>
      </c>
      <c r="H258" s="35">
        <f>+Nóvember!G27</f>
        <v>0</v>
      </c>
      <c r="I258" s="35">
        <f>+Nóvember!H27</f>
        <v>0</v>
      </c>
      <c r="J258" s="35">
        <f>+Nóvember!I27</f>
        <v>0</v>
      </c>
      <c r="K258" s="35">
        <f>+Nóvember!J27</f>
        <v>0</v>
      </c>
    </row>
    <row r="259" spans="1:11" x14ac:dyDescent="0.2">
      <c r="A259" s="182">
        <f>Upplýsingar!$E$14</f>
        <v>0</v>
      </c>
      <c r="B259" s="35" t="s">
        <v>14</v>
      </c>
      <c r="C259" s="35">
        <f>+Nóvember!B28</f>
        <v>0</v>
      </c>
      <c r="D259" s="35">
        <f>+Nóvember!C28</f>
        <v>0</v>
      </c>
      <c r="E259" s="35">
        <f>+Nóvember!D28</f>
        <v>0</v>
      </c>
      <c r="F259" s="35">
        <f>+Nóvember!E28</f>
        <v>0</v>
      </c>
      <c r="G259" s="35">
        <f>+Nóvember!F28</f>
        <v>0</v>
      </c>
      <c r="H259" s="35">
        <f>+Nóvember!G28</f>
        <v>0</v>
      </c>
      <c r="I259" s="35">
        <f>+Nóvember!H28</f>
        <v>0</v>
      </c>
      <c r="J259" s="35">
        <f>+Nóvember!I28</f>
        <v>0</v>
      </c>
      <c r="K259" s="35">
        <f>+Nóvember!J28</f>
        <v>0</v>
      </c>
    </row>
    <row r="260" spans="1:11" x14ac:dyDescent="0.2">
      <c r="A260" s="182">
        <f>Upplýsingar!$E$14</f>
        <v>0</v>
      </c>
      <c r="B260" s="35" t="s">
        <v>14</v>
      </c>
      <c r="C260" s="35">
        <f>+Nóvember!B29</f>
        <v>0</v>
      </c>
      <c r="D260" s="35">
        <f>+Nóvember!C29</f>
        <v>0</v>
      </c>
      <c r="E260" s="35">
        <f>+Nóvember!D29</f>
        <v>0</v>
      </c>
      <c r="F260" s="35">
        <f>+Nóvember!E29</f>
        <v>0</v>
      </c>
      <c r="G260" s="35">
        <f>+Nóvember!F29</f>
        <v>0</v>
      </c>
      <c r="H260" s="35">
        <f>+Nóvember!G29</f>
        <v>0</v>
      </c>
      <c r="I260" s="35">
        <f>+Nóvember!H29</f>
        <v>0</v>
      </c>
      <c r="J260" s="35">
        <f>+Nóvember!I29</f>
        <v>0</v>
      </c>
      <c r="K260" s="35">
        <f>+Nóvember!J29</f>
        <v>0</v>
      </c>
    </row>
    <row r="261" spans="1:11" x14ac:dyDescent="0.2">
      <c r="A261" s="182">
        <f>Upplýsingar!$E$14</f>
        <v>0</v>
      </c>
      <c r="B261" s="35" t="s">
        <v>14</v>
      </c>
      <c r="C261" s="35">
        <f>+Nóvember!B30</f>
        <v>0</v>
      </c>
      <c r="D261" s="35">
        <f>+Nóvember!C30</f>
        <v>0</v>
      </c>
      <c r="E261" s="35">
        <f>+Nóvember!D30</f>
        <v>0</v>
      </c>
      <c r="F261" s="35">
        <f>+Nóvember!E30</f>
        <v>0</v>
      </c>
      <c r="G261" s="35">
        <f>+Nóvember!F30</f>
        <v>0</v>
      </c>
      <c r="H261" s="35">
        <f>+Nóvember!G30</f>
        <v>0</v>
      </c>
      <c r="I261" s="35">
        <f>+Nóvember!H30</f>
        <v>0</v>
      </c>
      <c r="J261" s="35">
        <f>+Nóvember!I30</f>
        <v>0</v>
      </c>
      <c r="K261" s="35">
        <f>+Nóvember!J30</f>
        <v>0</v>
      </c>
    </row>
    <row r="262" spans="1:11" x14ac:dyDescent="0.2">
      <c r="A262" s="182">
        <f>Upplýsingar!$E$14</f>
        <v>0</v>
      </c>
      <c r="B262" s="35" t="s">
        <v>14</v>
      </c>
      <c r="C262" s="35">
        <f>+Nóvember!B31</f>
        <v>0</v>
      </c>
      <c r="D262" s="35">
        <f>+Nóvember!C31</f>
        <v>0</v>
      </c>
      <c r="E262" s="35">
        <f>+Nóvember!D31</f>
        <v>0</v>
      </c>
      <c r="F262" s="35">
        <f>+Nóvember!E31</f>
        <v>0</v>
      </c>
      <c r="G262" s="35">
        <f>+Nóvember!F31</f>
        <v>0</v>
      </c>
      <c r="H262" s="35">
        <f>+Nóvember!G31</f>
        <v>0</v>
      </c>
      <c r="I262" s="35">
        <f>+Nóvember!H31</f>
        <v>0</v>
      </c>
      <c r="J262" s="35">
        <f>+Nóvember!I31</f>
        <v>0</v>
      </c>
      <c r="K262" s="35">
        <f>+Nóvember!J31</f>
        <v>0</v>
      </c>
    </row>
    <row r="263" spans="1:11" x14ac:dyDescent="0.2">
      <c r="A263" s="182">
        <f>Upplýsingar!$E$14</f>
        <v>0</v>
      </c>
      <c r="B263" s="35" t="s">
        <v>14</v>
      </c>
      <c r="C263" s="35">
        <f>+Nóvember!B32</f>
        <v>0</v>
      </c>
      <c r="D263" s="35">
        <f>+Nóvember!C32</f>
        <v>0</v>
      </c>
      <c r="E263" s="35">
        <f>+Nóvember!D32</f>
        <v>0</v>
      </c>
      <c r="F263" s="35">
        <f>+Nóvember!E32</f>
        <v>0</v>
      </c>
      <c r="G263" s="35">
        <f>+Nóvember!F32</f>
        <v>0</v>
      </c>
      <c r="H263" s="35">
        <f>+Nóvember!G32</f>
        <v>0</v>
      </c>
      <c r="I263" s="35">
        <f>+Nóvember!H32</f>
        <v>0</v>
      </c>
      <c r="J263" s="35">
        <f>+Nóvember!I32</f>
        <v>0</v>
      </c>
      <c r="K263" s="35">
        <f>+Nóvember!J32</f>
        <v>0</v>
      </c>
    </row>
    <row r="264" spans="1:11" x14ac:dyDescent="0.2">
      <c r="A264" s="182">
        <f>Upplýsingar!$E$14</f>
        <v>0</v>
      </c>
      <c r="B264" s="35" t="s">
        <v>14</v>
      </c>
      <c r="C264" s="35">
        <f>+Nóvember!B33</f>
        <v>0</v>
      </c>
      <c r="D264" s="35">
        <f>+Nóvember!C33</f>
        <v>0</v>
      </c>
      <c r="E264" s="35">
        <f>+Nóvember!D33</f>
        <v>0</v>
      </c>
      <c r="F264" s="35">
        <f>+Nóvember!E33</f>
        <v>0</v>
      </c>
      <c r="G264" s="35">
        <f>+Nóvember!F33</f>
        <v>0</v>
      </c>
      <c r="H264" s="35">
        <f>+Nóvember!G33</f>
        <v>0</v>
      </c>
      <c r="I264" s="35">
        <f>+Nóvember!H33</f>
        <v>0</v>
      </c>
      <c r="J264" s="35">
        <f>+Nóvember!I33</f>
        <v>0</v>
      </c>
      <c r="K264" s="35">
        <f>+Nóvember!J33</f>
        <v>0</v>
      </c>
    </row>
    <row r="265" spans="1:11" x14ac:dyDescent="0.2">
      <c r="A265" s="183">
        <f>Upplýsingar!$E$14</f>
        <v>0</v>
      </c>
      <c r="B265" s="36" t="s">
        <v>14</v>
      </c>
      <c r="C265" s="36">
        <f>+Nóvember!B34</f>
        <v>0</v>
      </c>
      <c r="D265" s="36">
        <f>+Nóvember!C34</f>
        <v>0</v>
      </c>
      <c r="E265" s="36">
        <f>+Nóvember!D34</f>
        <v>0</v>
      </c>
      <c r="F265" s="36">
        <f>+Nóvember!E34</f>
        <v>0</v>
      </c>
      <c r="G265" s="36">
        <f>+Nóvember!F34</f>
        <v>0</v>
      </c>
      <c r="H265" s="36">
        <f>+Nóvember!G34</f>
        <v>0</v>
      </c>
      <c r="I265" s="36">
        <f>+Nóvember!H34</f>
        <v>0</v>
      </c>
      <c r="J265" s="36">
        <f>+Nóvember!I34</f>
        <v>0</v>
      </c>
      <c r="K265" s="36">
        <f>+Nóvember!J34</f>
        <v>0</v>
      </c>
    </row>
    <row r="266" spans="1:11" x14ac:dyDescent="0.2">
      <c r="A266" s="182">
        <f>Upplýsingar!$E$14</f>
        <v>0</v>
      </c>
      <c r="B266" s="35" t="s">
        <v>15</v>
      </c>
      <c r="C266" s="35">
        <f>+Desember!B11</f>
        <v>0</v>
      </c>
      <c r="D266" s="35">
        <f>+Desember!C11</f>
        <v>0</v>
      </c>
      <c r="E266" s="35">
        <f>+Desember!D11</f>
        <v>0</v>
      </c>
      <c r="F266" s="35">
        <f>+Desember!E11</f>
        <v>0</v>
      </c>
      <c r="G266" s="35">
        <f>+Desember!F11</f>
        <v>0</v>
      </c>
      <c r="H266" s="35">
        <f>+Desember!G11</f>
        <v>0</v>
      </c>
      <c r="I266" s="35">
        <f>+Desember!H11</f>
        <v>0</v>
      </c>
      <c r="J266" s="35">
        <f>+Desember!I11</f>
        <v>0</v>
      </c>
      <c r="K266" s="35">
        <f>+Desember!J11</f>
        <v>0</v>
      </c>
    </row>
    <row r="267" spans="1:11" x14ac:dyDescent="0.2">
      <c r="A267" s="182">
        <f>Upplýsingar!$E$14</f>
        <v>0</v>
      </c>
      <c r="B267" s="35" t="s">
        <v>15</v>
      </c>
      <c r="C267" s="35">
        <f>+Desember!B12</f>
        <v>0</v>
      </c>
      <c r="D267" s="35">
        <f>+Desember!C12</f>
        <v>0</v>
      </c>
      <c r="E267" s="35">
        <f>+Desember!D12</f>
        <v>0</v>
      </c>
      <c r="F267" s="35">
        <f>+Desember!E12</f>
        <v>0</v>
      </c>
      <c r="G267" s="35">
        <f>+Desember!F12</f>
        <v>0</v>
      </c>
      <c r="H267" s="35">
        <f>+Desember!G12</f>
        <v>0</v>
      </c>
      <c r="I267" s="35">
        <f>+Desember!H12</f>
        <v>0</v>
      </c>
      <c r="J267" s="35">
        <f>+Desember!I12</f>
        <v>0</v>
      </c>
      <c r="K267" s="35">
        <f>+Desember!J12</f>
        <v>0</v>
      </c>
    </row>
    <row r="268" spans="1:11" x14ac:dyDescent="0.2">
      <c r="A268" s="182">
        <f>Upplýsingar!$E$14</f>
        <v>0</v>
      </c>
      <c r="B268" s="35" t="s">
        <v>15</v>
      </c>
      <c r="C268" s="35">
        <f>+Desember!B13</f>
        <v>0</v>
      </c>
      <c r="D268" s="35">
        <f>+Desember!C13</f>
        <v>0</v>
      </c>
      <c r="E268" s="35">
        <f>+Desember!D13</f>
        <v>0</v>
      </c>
      <c r="F268" s="35">
        <f>+Desember!E13</f>
        <v>0</v>
      </c>
      <c r="G268" s="35">
        <f>+Desember!F13</f>
        <v>0</v>
      </c>
      <c r="H268" s="35">
        <f>+Desember!G13</f>
        <v>0</v>
      </c>
      <c r="I268" s="35">
        <f>+Desember!H13</f>
        <v>0</v>
      </c>
      <c r="J268" s="35">
        <f>+Desember!I13</f>
        <v>0</v>
      </c>
      <c r="K268" s="35">
        <f>+Desember!J13</f>
        <v>0</v>
      </c>
    </row>
    <row r="269" spans="1:11" x14ac:dyDescent="0.2">
      <c r="A269" s="182">
        <f>Upplýsingar!$E$14</f>
        <v>0</v>
      </c>
      <c r="B269" s="35" t="s">
        <v>15</v>
      </c>
      <c r="C269" s="35">
        <f>+Desember!B14</f>
        <v>0</v>
      </c>
      <c r="D269" s="35">
        <f>+Desember!C14</f>
        <v>0</v>
      </c>
      <c r="E269" s="35">
        <f>+Desember!D14</f>
        <v>0</v>
      </c>
      <c r="F269" s="35">
        <f>+Desember!E14</f>
        <v>0</v>
      </c>
      <c r="G269" s="35">
        <f>+Desember!F14</f>
        <v>0</v>
      </c>
      <c r="H269" s="35">
        <f>+Desember!G14</f>
        <v>0</v>
      </c>
      <c r="I269" s="35">
        <f>+Desember!H14</f>
        <v>0</v>
      </c>
      <c r="J269" s="35">
        <f>+Desember!I14</f>
        <v>0</v>
      </c>
      <c r="K269" s="35">
        <f>+Desember!J14</f>
        <v>0</v>
      </c>
    </row>
    <row r="270" spans="1:11" x14ac:dyDescent="0.2">
      <c r="A270" s="182">
        <f>Upplýsingar!$E$14</f>
        <v>0</v>
      </c>
      <c r="B270" s="35" t="s">
        <v>15</v>
      </c>
      <c r="C270" s="35">
        <f>+Desember!B15</f>
        <v>0</v>
      </c>
      <c r="D270" s="35">
        <f>+Desember!C15</f>
        <v>0</v>
      </c>
      <c r="E270" s="35">
        <f>+Desember!D15</f>
        <v>0</v>
      </c>
      <c r="F270" s="35">
        <f>+Desember!E15</f>
        <v>0</v>
      </c>
      <c r="G270" s="35">
        <f>+Desember!F15</f>
        <v>0</v>
      </c>
      <c r="H270" s="35">
        <f>+Desember!G15</f>
        <v>0</v>
      </c>
      <c r="I270" s="35">
        <f>+Desember!H15</f>
        <v>0</v>
      </c>
      <c r="J270" s="35">
        <f>+Desember!I15</f>
        <v>0</v>
      </c>
      <c r="K270" s="35">
        <f>+Desember!J15</f>
        <v>0</v>
      </c>
    </row>
    <row r="271" spans="1:11" x14ac:dyDescent="0.2">
      <c r="A271" s="182">
        <f>Upplýsingar!$E$14</f>
        <v>0</v>
      </c>
      <c r="B271" s="35" t="s">
        <v>15</v>
      </c>
      <c r="C271" s="35">
        <f>+Desember!B16</f>
        <v>0</v>
      </c>
      <c r="D271" s="35">
        <f>+Desember!C16</f>
        <v>0</v>
      </c>
      <c r="E271" s="35">
        <f>+Desember!D16</f>
        <v>0</v>
      </c>
      <c r="F271" s="35">
        <f>+Desember!E16</f>
        <v>0</v>
      </c>
      <c r="G271" s="35">
        <f>+Desember!F16</f>
        <v>0</v>
      </c>
      <c r="H271" s="35">
        <f>+Desember!G16</f>
        <v>0</v>
      </c>
      <c r="I271" s="35">
        <f>+Desember!H16</f>
        <v>0</v>
      </c>
      <c r="J271" s="35">
        <f>+Desember!I16</f>
        <v>0</v>
      </c>
      <c r="K271" s="35">
        <f>+Desember!J16</f>
        <v>0</v>
      </c>
    </row>
    <row r="272" spans="1:11" x14ac:dyDescent="0.2">
      <c r="A272" s="182">
        <f>Upplýsingar!$E$14</f>
        <v>0</v>
      </c>
      <c r="B272" s="35" t="s">
        <v>15</v>
      </c>
      <c r="C272" s="35">
        <f>+Desember!B17</f>
        <v>0</v>
      </c>
      <c r="D272" s="35">
        <f>+Desember!C17</f>
        <v>0</v>
      </c>
      <c r="E272" s="35">
        <f>+Desember!D17</f>
        <v>0</v>
      </c>
      <c r="F272" s="35">
        <f>+Desember!E17</f>
        <v>0</v>
      </c>
      <c r="G272" s="35">
        <f>+Desember!F17</f>
        <v>0</v>
      </c>
      <c r="H272" s="35">
        <f>+Desember!G17</f>
        <v>0</v>
      </c>
      <c r="I272" s="35">
        <f>+Desember!H17</f>
        <v>0</v>
      </c>
      <c r="J272" s="35">
        <f>+Desember!I17</f>
        <v>0</v>
      </c>
      <c r="K272" s="35">
        <f>+Desember!J17</f>
        <v>0</v>
      </c>
    </row>
    <row r="273" spans="1:11" x14ac:dyDescent="0.2">
      <c r="A273" s="182">
        <f>Upplýsingar!$E$14</f>
        <v>0</v>
      </c>
      <c r="B273" s="35" t="s">
        <v>15</v>
      </c>
      <c r="C273" s="35">
        <f>+Desember!B18</f>
        <v>0</v>
      </c>
      <c r="D273" s="35">
        <f>+Desember!C18</f>
        <v>0</v>
      </c>
      <c r="E273" s="35">
        <f>+Desember!D18</f>
        <v>0</v>
      </c>
      <c r="F273" s="35">
        <f>+Desember!E18</f>
        <v>0</v>
      </c>
      <c r="G273" s="35">
        <f>+Desember!F18</f>
        <v>0</v>
      </c>
      <c r="H273" s="35">
        <f>+Desember!G18</f>
        <v>0</v>
      </c>
      <c r="I273" s="35">
        <f>+Desember!H18</f>
        <v>0</v>
      </c>
      <c r="J273" s="35">
        <f>+Desember!I18</f>
        <v>0</v>
      </c>
      <c r="K273" s="35">
        <f>+Desember!J18</f>
        <v>0</v>
      </c>
    </row>
    <row r="274" spans="1:11" x14ac:dyDescent="0.2">
      <c r="A274" s="182">
        <f>Upplýsingar!$E$14</f>
        <v>0</v>
      </c>
      <c r="B274" s="35" t="s">
        <v>15</v>
      </c>
      <c r="C274" s="35">
        <f>+Desember!B19</f>
        <v>0</v>
      </c>
      <c r="D274" s="35">
        <f>+Desember!C19</f>
        <v>0</v>
      </c>
      <c r="E274" s="35">
        <f>+Desember!D19</f>
        <v>0</v>
      </c>
      <c r="F274" s="35">
        <f>+Desember!E19</f>
        <v>0</v>
      </c>
      <c r="G274" s="35">
        <f>+Desember!F19</f>
        <v>0</v>
      </c>
      <c r="H274" s="35">
        <f>+Desember!G19</f>
        <v>0</v>
      </c>
      <c r="I274" s="35">
        <f>+Desember!H19</f>
        <v>0</v>
      </c>
      <c r="J274" s="35">
        <f>+Desember!I19</f>
        <v>0</v>
      </c>
      <c r="K274" s="35">
        <f>+Desember!J19</f>
        <v>0</v>
      </c>
    </row>
    <row r="275" spans="1:11" x14ac:dyDescent="0.2">
      <c r="A275" s="182">
        <f>Upplýsingar!$E$14</f>
        <v>0</v>
      </c>
      <c r="B275" s="35" t="s">
        <v>15</v>
      </c>
      <c r="C275" s="35">
        <f>+Desember!B20</f>
        <v>0</v>
      </c>
      <c r="D275" s="35">
        <f>+Desember!C20</f>
        <v>0</v>
      </c>
      <c r="E275" s="35">
        <f>+Desember!D20</f>
        <v>0</v>
      </c>
      <c r="F275" s="35">
        <f>+Desember!E20</f>
        <v>0</v>
      </c>
      <c r="G275" s="35">
        <f>+Desember!F20</f>
        <v>0</v>
      </c>
      <c r="H275" s="35">
        <f>+Desember!G20</f>
        <v>0</v>
      </c>
      <c r="I275" s="35">
        <f>+Desember!H20</f>
        <v>0</v>
      </c>
      <c r="J275" s="35">
        <f>+Desember!I20</f>
        <v>0</v>
      </c>
      <c r="K275" s="35">
        <f>+Desember!J20</f>
        <v>0</v>
      </c>
    </row>
    <row r="276" spans="1:11" x14ac:dyDescent="0.2">
      <c r="A276" s="182">
        <f>Upplýsingar!$E$14</f>
        <v>0</v>
      </c>
      <c r="B276" s="35" t="s">
        <v>15</v>
      </c>
      <c r="C276" s="35">
        <f>+Desember!B21</f>
        <v>0</v>
      </c>
      <c r="D276" s="35">
        <f>+Desember!C21</f>
        <v>0</v>
      </c>
      <c r="E276" s="35">
        <f>+Desember!D21</f>
        <v>0</v>
      </c>
      <c r="F276" s="35">
        <f>+Desember!E21</f>
        <v>0</v>
      </c>
      <c r="G276" s="35">
        <f>+Desember!F21</f>
        <v>0</v>
      </c>
      <c r="H276" s="35">
        <f>+Desember!G21</f>
        <v>0</v>
      </c>
      <c r="I276" s="35">
        <f>+Desember!H21</f>
        <v>0</v>
      </c>
      <c r="J276" s="35">
        <f>+Desember!I21</f>
        <v>0</v>
      </c>
      <c r="K276" s="35">
        <f>+Desember!J21</f>
        <v>0</v>
      </c>
    </row>
    <row r="277" spans="1:11" x14ac:dyDescent="0.2">
      <c r="A277" s="182">
        <f>Upplýsingar!$E$14</f>
        <v>0</v>
      </c>
      <c r="B277" s="35" t="s">
        <v>15</v>
      </c>
      <c r="C277" s="35">
        <f>+Desember!B22</f>
        <v>0</v>
      </c>
      <c r="D277" s="35">
        <f>+Desember!C22</f>
        <v>0</v>
      </c>
      <c r="E277" s="35">
        <f>+Desember!D22</f>
        <v>0</v>
      </c>
      <c r="F277" s="35">
        <f>+Desember!E22</f>
        <v>0</v>
      </c>
      <c r="G277" s="35">
        <f>+Desember!F22</f>
        <v>0</v>
      </c>
      <c r="H277" s="35">
        <f>+Desember!G22</f>
        <v>0</v>
      </c>
      <c r="I277" s="35">
        <f>+Desember!H22</f>
        <v>0</v>
      </c>
      <c r="J277" s="35">
        <f>+Desember!I22</f>
        <v>0</v>
      </c>
      <c r="K277" s="35">
        <f>+Desember!J22</f>
        <v>0</v>
      </c>
    </row>
    <row r="278" spans="1:11" x14ac:dyDescent="0.2">
      <c r="A278" s="182">
        <f>Upplýsingar!$E$14</f>
        <v>0</v>
      </c>
      <c r="B278" s="35" t="s">
        <v>15</v>
      </c>
      <c r="C278" s="35">
        <f>+Desember!B23</f>
        <v>0</v>
      </c>
      <c r="D278" s="35">
        <f>+Desember!C23</f>
        <v>0</v>
      </c>
      <c r="E278" s="35">
        <f>+Desember!D23</f>
        <v>0</v>
      </c>
      <c r="F278" s="35">
        <f>+Desember!E23</f>
        <v>0</v>
      </c>
      <c r="G278" s="35">
        <f>+Desember!F23</f>
        <v>0</v>
      </c>
      <c r="H278" s="35">
        <f>+Desember!G23</f>
        <v>0</v>
      </c>
      <c r="I278" s="35">
        <f>+Desember!H23</f>
        <v>0</v>
      </c>
      <c r="J278" s="35">
        <f>+Desember!I23</f>
        <v>0</v>
      </c>
      <c r="K278" s="35">
        <f>+Desember!J23</f>
        <v>0</v>
      </c>
    </row>
    <row r="279" spans="1:11" x14ac:dyDescent="0.2">
      <c r="A279" s="182">
        <f>Upplýsingar!$E$14</f>
        <v>0</v>
      </c>
      <c r="B279" s="35" t="s">
        <v>15</v>
      </c>
      <c r="C279" s="35">
        <f>+Desember!B24</f>
        <v>0</v>
      </c>
      <c r="D279" s="35">
        <f>+Desember!C24</f>
        <v>0</v>
      </c>
      <c r="E279" s="35">
        <f>+Desember!D24</f>
        <v>0</v>
      </c>
      <c r="F279" s="35">
        <f>+Desember!E24</f>
        <v>0</v>
      </c>
      <c r="G279" s="35">
        <f>+Desember!F24</f>
        <v>0</v>
      </c>
      <c r="H279" s="35">
        <f>+Desember!G24</f>
        <v>0</v>
      </c>
      <c r="I279" s="35">
        <f>+Desember!H24</f>
        <v>0</v>
      </c>
      <c r="J279" s="35">
        <f>+Desember!I24</f>
        <v>0</v>
      </c>
      <c r="K279" s="35">
        <f>+Desember!J24</f>
        <v>0</v>
      </c>
    </row>
    <row r="280" spans="1:11" x14ac:dyDescent="0.2">
      <c r="A280" s="182">
        <f>Upplýsingar!$E$14</f>
        <v>0</v>
      </c>
      <c r="B280" s="35" t="s">
        <v>15</v>
      </c>
      <c r="C280" s="35">
        <f>+Desember!B25</f>
        <v>0</v>
      </c>
      <c r="D280" s="35">
        <f>+Desember!C25</f>
        <v>0</v>
      </c>
      <c r="E280" s="35">
        <f>+Desember!D25</f>
        <v>0</v>
      </c>
      <c r="F280" s="35">
        <f>+Desember!E25</f>
        <v>0</v>
      </c>
      <c r="G280" s="35">
        <f>+Desember!F25</f>
        <v>0</v>
      </c>
      <c r="H280" s="35">
        <f>+Desember!G25</f>
        <v>0</v>
      </c>
      <c r="I280" s="35">
        <f>+Desember!H25</f>
        <v>0</v>
      </c>
      <c r="J280" s="35">
        <f>+Desember!I25</f>
        <v>0</v>
      </c>
      <c r="K280" s="35">
        <f>+Desember!J25</f>
        <v>0</v>
      </c>
    </row>
    <row r="281" spans="1:11" x14ac:dyDescent="0.2">
      <c r="A281" s="182">
        <f>Upplýsingar!$E$14</f>
        <v>0</v>
      </c>
      <c r="B281" s="35" t="s">
        <v>15</v>
      </c>
      <c r="C281" s="35">
        <f>+Desember!B26</f>
        <v>0</v>
      </c>
      <c r="D281" s="35">
        <f>+Desember!C26</f>
        <v>0</v>
      </c>
      <c r="E281" s="35">
        <f>+Desember!D26</f>
        <v>0</v>
      </c>
      <c r="F281" s="35">
        <f>+Desember!E26</f>
        <v>0</v>
      </c>
      <c r="G281" s="35">
        <f>+Desember!F26</f>
        <v>0</v>
      </c>
      <c r="H281" s="35">
        <f>+Desember!G26</f>
        <v>0</v>
      </c>
      <c r="I281" s="35">
        <f>+Desember!H26</f>
        <v>0</v>
      </c>
      <c r="J281" s="35">
        <f>+Desember!I26</f>
        <v>0</v>
      </c>
      <c r="K281" s="35">
        <f>+Desember!J26</f>
        <v>0</v>
      </c>
    </row>
    <row r="282" spans="1:11" x14ac:dyDescent="0.2">
      <c r="A282" s="182">
        <f>Upplýsingar!$E$14</f>
        <v>0</v>
      </c>
      <c r="B282" s="35" t="s">
        <v>15</v>
      </c>
      <c r="C282" s="35">
        <f>+Desember!B27</f>
        <v>0</v>
      </c>
      <c r="D282" s="35">
        <f>+Desember!C27</f>
        <v>0</v>
      </c>
      <c r="E282" s="35">
        <f>+Desember!D27</f>
        <v>0</v>
      </c>
      <c r="F282" s="35">
        <f>+Desember!E27</f>
        <v>0</v>
      </c>
      <c r="G282" s="35">
        <f>+Desember!F27</f>
        <v>0</v>
      </c>
      <c r="H282" s="35">
        <f>+Desember!G27</f>
        <v>0</v>
      </c>
      <c r="I282" s="35">
        <f>+Desember!H27</f>
        <v>0</v>
      </c>
      <c r="J282" s="35">
        <f>+Desember!I27</f>
        <v>0</v>
      </c>
      <c r="K282" s="35">
        <f>+Desember!J27</f>
        <v>0</v>
      </c>
    </row>
    <row r="283" spans="1:11" x14ac:dyDescent="0.2">
      <c r="A283" s="182">
        <f>Upplýsingar!$E$14</f>
        <v>0</v>
      </c>
      <c r="B283" s="35" t="s">
        <v>15</v>
      </c>
      <c r="C283" s="35">
        <f>+Desember!B28</f>
        <v>0</v>
      </c>
      <c r="D283" s="35">
        <f>+Desember!C28</f>
        <v>0</v>
      </c>
      <c r="E283" s="35">
        <f>+Desember!D28</f>
        <v>0</v>
      </c>
      <c r="F283" s="35">
        <f>+Desember!E28</f>
        <v>0</v>
      </c>
      <c r="G283" s="35">
        <f>+Desember!F28</f>
        <v>0</v>
      </c>
      <c r="H283" s="35">
        <f>+Desember!G28</f>
        <v>0</v>
      </c>
      <c r="I283" s="35">
        <f>+Desember!H28</f>
        <v>0</v>
      </c>
      <c r="J283" s="35">
        <f>+Desember!I28</f>
        <v>0</v>
      </c>
      <c r="K283" s="35">
        <f>+Desember!J28</f>
        <v>0</v>
      </c>
    </row>
    <row r="284" spans="1:11" x14ac:dyDescent="0.2">
      <c r="A284" s="182">
        <f>Upplýsingar!$E$14</f>
        <v>0</v>
      </c>
      <c r="B284" s="35" t="s">
        <v>15</v>
      </c>
      <c r="C284" s="35">
        <f>+Desember!B29</f>
        <v>0</v>
      </c>
      <c r="D284" s="35">
        <f>+Desember!C29</f>
        <v>0</v>
      </c>
      <c r="E284" s="35">
        <f>+Desember!D29</f>
        <v>0</v>
      </c>
      <c r="F284" s="35">
        <f>+Desember!E29</f>
        <v>0</v>
      </c>
      <c r="G284" s="35">
        <f>+Desember!F29</f>
        <v>0</v>
      </c>
      <c r="H284" s="35">
        <f>+Desember!G29</f>
        <v>0</v>
      </c>
      <c r="I284" s="35">
        <f>+Desember!H29</f>
        <v>0</v>
      </c>
      <c r="J284" s="35">
        <f>+Desember!I29</f>
        <v>0</v>
      </c>
      <c r="K284" s="35">
        <f>+Desember!J29</f>
        <v>0</v>
      </c>
    </row>
    <row r="285" spans="1:11" x14ac:dyDescent="0.2">
      <c r="A285" s="182">
        <f>Upplýsingar!$E$14</f>
        <v>0</v>
      </c>
      <c r="B285" s="35" t="s">
        <v>15</v>
      </c>
      <c r="C285" s="35">
        <f>+Desember!B30</f>
        <v>0</v>
      </c>
      <c r="D285" s="35">
        <f>+Desember!C30</f>
        <v>0</v>
      </c>
      <c r="E285" s="35">
        <f>+Desember!D30</f>
        <v>0</v>
      </c>
      <c r="F285" s="35">
        <f>+Desember!E30</f>
        <v>0</v>
      </c>
      <c r="G285" s="35">
        <f>+Desember!F30</f>
        <v>0</v>
      </c>
      <c r="H285" s="35">
        <f>+Desember!G30</f>
        <v>0</v>
      </c>
      <c r="I285" s="35">
        <f>+Desember!H30</f>
        <v>0</v>
      </c>
      <c r="J285" s="35">
        <f>+Desember!I30</f>
        <v>0</v>
      </c>
      <c r="K285" s="35">
        <f>+Desember!J30</f>
        <v>0</v>
      </c>
    </row>
    <row r="286" spans="1:11" x14ac:dyDescent="0.2">
      <c r="A286" s="182">
        <f>Upplýsingar!$E$14</f>
        <v>0</v>
      </c>
      <c r="B286" s="35" t="s">
        <v>15</v>
      </c>
      <c r="C286" s="35">
        <f>+Desember!B31</f>
        <v>0</v>
      </c>
      <c r="D286" s="35">
        <f>+Desember!C31</f>
        <v>0</v>
      </c>
      <c r="E286" s="35">
        <f>+Desember!D31</f>
        <v>0</v>
      </c>
      <c r="F286" s="35">
        <f>+Desember!E31</f>
        <v>0</v>
      </c>
      <c r="G286" s="35">
        <f>+Desember!F31</f>
        <v>0</v>
      </c>
      <c r="H286" s="35">
        <f>+Desember!G31</f>
        <v>0</v>
      </c>
      <c r="I286" s="35">
        <f>+Desember!H31</f>
        <v>0</v>
      </c>
      <c r="J286" s="35">
        <f>+Desember!I31</f>
        <v>0</v>
      </c>
      <c r="K286" s="35">
        <f>+Desember!J31</f>
        <v>0</v>
      </c>
    </row>
    <row r="287" spans="1:11" x14ac:dyDescent="0.2">
      <c r="A287" s="182">
        <f>Upplýsingar!$E$14</f>
        <v>0</v>
      </c>
      <c r="B287" s="35" t="s">
        <v>15</v>
      </c>
      <c r="C287" s="35">
        <f>+Desember!B32</f>
        <v>0</v>
      </c>
      <c r="D287" s="35">
        <f>+Desember!C32</f>
        <v>0</v>
      </c>
      <c r="E287" s="35">
        <f>+Desember!D32</f>
        <v>0</v>
      </c>
      <c r="F287" s="35">
        <f>+Desember!E32</f>
        <v>0</v>
      </c>
      <c r="G287" s="35">
        <f>+Desember!F32</f>
        <v>0</v>
      </c>
      <c r="H287" s="35">
        <f>+Desember!G32</f>
        <v>0</v>
      </c>
      <c r="I287" s="35">
        <f>+Desember!H32</f>
        <v>0</v>
      </c>
      <c r="J287" s="35">
        <f>+Desember!I32</f>
        <v>0</v>
      </c>
      <c r="K287" s="35">
        <f>+Desember!J32</f>
        <v>0</v>
      </c>
    </row>
    <row r="288" spans="1:11" x14ac:dyDescent="0.2">
      <c r="A288" s="182">
        <f>Upplýsingar!$E$14</f>
        <v>0</v>
      </c>
      <c r="B288" s="35" t="s">
        <v>15</v>
      </c>
      <c r="C288" s="35">
        <f>+Desember!B33</f>
        <v>0</v>
      </c>
      <c r="D288" s="35">
        <f>+Desember!C33</f>
        <v>0</v>
      </c>
      <c r="E288" s="35">
        <f>+Desember!D33</f>
        <v>0</v>
      </c>
      <c r="F288" s="35">
        <f>+Desember!E33</f>
        <v>0</v>
      </c>
      <c r="G288" s="35">
        <f>+Desember!F33</f>
        <v>0</v>
      </c>
      <c r="H288" s="35">
        <f>+Desember!G33</f>
        <v>0</v>
      </c>
      <c r="I288" s="35">
        <f>+Desember!H33</f>
        <v>0</v>
      </c>
      <c r="J288" s="35">
        <f>+Desember!I33</f>
        <v>0</v>
      </c>
      <c r="K288" s="35">
        <f>+Desember!J33</f>
        <v>0</v>
      </c>
    </row>
    <row r="289" spans="1:11" x14ac:dyDescent="0.2">
      <c r="A289" s="183">
        <f>Upplýsingar!$E$14</f>
        <v>0</v>
      </c>
      <c r="B289" s="36" t="s">
        <v>15</v>
      </c>
      <c r="C289" s="36">
        <f>+Desember!B34</f>
        <v>0</v>
      </c>
      <c r="D289" s="36">
        <f>+Desember!C34</f>
        <v>0</v>
      </c>
      <c r="E289" s="36">
        <f>+Desember!D34</f>
        <v>0</v>
      </c>
      <c r="F289" s="36">
        <f>+Desember!E34</f>
        <v>0</v>
      </c>
      <c r="G289" s="36">
        <f>+Desember!F34</f>
        <v>0</v>
      </c>
      <c r="H289" s="36">
        <f>+Desember!G34</f>
        <v>0</v>
      </c>
      <c r="I289" s="36">
        <f>+Desember!H34</f>
        <v>0</v>
      </c>
      <c r="J289" s="36">
        <f>+Desember!I34</f>
        <v>0</v>
      </c>
      <c r="K289" s="36">
        <f>+Desember!J34</f>
        <v>0</v>
      </c>
    </row>
  </sheetData>
  <sheetProtection algorithmName="SHA-512" hashValue="FZewuaYbUpFJh6mK+6b3QeTQSXwCTQwcvJa9Aozwgr95klhSWleUIIMkqpWTLR1cHzucKC6yH+zY1kC6etjCJQ==" saltValue="NgqsSXVgq6PP3nu8dSK2hQ==" spinCount="100000" sheet="1" objects="1" scenarios="1"/>
  <phoneticPr fontId="16"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A6B2-CA33-40FC-86BC-AC539F525668}">
  <sheetPr codeName="Sheet14"/>
  <dimension ref="A1:D313"/>
  <sheetViews>
    <sheetView showGridLines="0" topLeftCell="XFD1" workbookViewId="0">
      <selection sqref="A1:XFD1048576"/>
    </sheetView>
  </sheetViews>
  <sheetFormatPr defaultColWidth="0" defaultRowHeight="10.199999999999999" x14ac:dyDescent="0.2"/>
  <cols>
    <col min="1" max="2" width="8.44140625" style="35" hidden="1" customWidth="1"/>
    <col min="3" max="3" width="54.88671875" style="35" hidden="1" customWidth="1"/>
    <col min="4" max="4" width="20.88671875" style="35" hidden="1" customWidth="1"/>
    <col min="5" max="16384" width="9.109375" style="35" hidden="1"/>
  </cols>
  <sheetData>
    <row r="1" spans="1:4" x14ac:dyDescent="0.2">
      <c r="A1" s="34" t="s">
        <v>72</v>
      </c>
      <c r="B1" s="34" t="s">
        <v>4</v>
      </c>
      <c r="C1" s="34" t="s">
        <v>78</v>
      </c>
      <c r="D1" s="34" t="s">
        <v>60</v>
      </c>
    </row>
    <row r="2" spans="1:4" x14ac:dyDescent="0.2">
      <c r="A2" s="182">
        <f>Upplýsingar!$E$14</f>
        <v>0</v>
      </c>
      <c r="B2" s="35" t="s">
        <v>1</v>
      </c>
      <c r="C2" s="35" t="str">
        <f>+Janúar!B41</f>
        <v>Pakkaferðir sem tiheyra tryggingaskyldu annarra seljenda</v>
      </c>
      <c r="D2" s="35">
        <f>+Janúar!C41</f>
        <v>0</v>
      </c>
    </row>
    <row r="3" spans="1:4" x14ac:dyDescent="0.2">
      <c r="A3" s="182">
        <f>Upplýsingar!$E$14</f>
        <v>0</v>
      </c>
      <c r="B3" s="35" t="s">
        <v>1</v>
      </c>
      <c r="C3" s="35" t="str">
        <f>+Janúar!B42</f>
        <v>Dagsferðir</v>
      </c>
      <c r="D3" s="35">
        <f>+Janúar!C42</f>
        <v>0</v>
      </c>
    </row>
    <row r="4" spans="1:4" x14ac:dyDescent="0.2">
      <c r="A4" s="182">
        <f>Upplýsingar!$E$14</f>
        <v>0</v>
      </c>
      <c r="B4" s="35" t="s">
        <v>1</v>
      </c>
      <c r="C4" s="35" t="str">
        <f>+Janúar!B43</f>
        <v>Húsaleiga</v>
      </c>
      <c r="D4" s="35">
        <f>+Janúar!C43</f>
        <v>0</v>
      </c>
    </row>
    <row r="5" spans="1:4" x14ac:dyDescent="0.2">
      <c r="A5" s="182">
        <f>Upplýsingar!$E$14</f>
        <v>0</v>
      </c>
      <c r="B5" s="35" t="s">
        <v>1</v>
      </c>
      <c r="C5" s="35" t="str">
        <f>+Janúar!B44</f>
        <v>Vörusala</v>
      </c>
      <c r="D5" s="35">
        <f>+Janúar!C44</f>
        <v>0</v>
      </c>
    </row>
    <row r="6" spans="1:4" x14ac:dyDescent="0.2">
      <c r="A6" s="182">
        <f>Upplýsingar!$E$14</f>
        <v>0</v>
      </c>
      <c r="B6" s="35" t="s">
        <v>1</v>
      </c>
      <c r="C6" s="35" t="str">
        <f>+Janúar!B45</f>
        <v>Stakir flugmiðar</v>
      </c>
      <c r="D6" s="35">
        <f>+Janúar!C45</f>
        <v>0</v>
      </c>
    </row>
    <row r="7" spans="1:4" x14ac:dyDescent="0.2">
      <c r="A7" s="182">
        <f>Upplýsingar!$E$14</f>
        <v>0</v>
      </c>
      <c r="B7" s="35" t="s">
        <v>1</v>
      </c>
      <c r="C7" s="35" t="str">
        <f>+Janúar!B46</f>
        <v>Gisting sem ekki er seld með annarri þjónustu</v>
      </c>
      <c r="D7" s="35">
        <f>+Janúar!C46</f>
        <v>0</v>
      </c>
    </row>
    <row r="8" spans="1:4" x14ac:dyDescent="0.2">
      <c r="A8" s="182">
        <f>Upplýsingar!$E$14</f>
        <v>0</v>
      </c>
      <c r="B8" s="35" t="s">
        <v>1</v>
      </c>
      <c r="C8" s="35" t="str">
        <f>+Janúar!B47</f>
        <v>Veiðileyfi (ef gisting er innifalin er veltan tryggingaskyld)</v>
      </c>
      <c r="D8" s="35">
        <f>+Janúar!C47</f>
        <v>0</v>
      </c>
    </row>
    <row r="9" spans="1:4" x14ac:dyDescent="0.2">
      <c r="A9" s="182">
        <f>Upplýsingar!$E$14</f>
        <v>0</v>
      </c>
      <c r="B9" s="35" t="s">
        <v>1</v>
      </c>
      <c r="C9" s="35" t="str">
        <f>+Janúar!B48</f>
        <v>Annað - (hvað)</v>
      </c>
      <c r="D9" s="35">
        <f>+Janúar!C48</f>
        <v>0</v>
      </c>
    </row>
    <row r="10" spans="1:4" x14ac:dyDescent="0.2">
      <c r="A10" s="182">
        <f>Upplýsingar!$E$14</f>
        <v>0</v>
      </c>
      <c r="B10" s="35" t="s">
        <v>1</v>
      </c>
      <c r="C10" s="35">
        <f>+Janúar!B49</f>
        <v>0</v>
      </c>
      <c r="D10" s="35">
        <f>+Janúar!C49</f>
        <v>0</v>
      </c>
    </row>
    <row r="11" spans="1:4" x14ac:dyDescent="0.2">
      <c r="A11" s="182">
        <f>Upplýsingar!$E$14</f>
        <v>0</v>
      </c>
      <c r="B11" s="35" t="s">
        <v>1</v>
      </c>
      <c r="C11" s="35">
        <f>+Janúar!B50</f>
        <v>0</v>
      </c>
      <c r="D11" s="35">
        <f>+Janúar!C50</f>
        <v>0</v>
      </c>
    </row>
    <row r="12" spans="1:4" x14ac:dyDescent="0.2">
      <c r="A12" s="182">
        <f>Upplýsingar!$E$14</f>
        <v>0</v>
      </c>
      <c r="B12" s="35" t="s">
        <v>1</v>
      </c>
      <c r="C12" s="35">
        <f>+Janúar!B51</f>
        <v>0</v>
      </c>
      <c r="D12" s="35">
        <f>+Janúar!C51</f>
        <v>0</v>
      </c>
    </row>
    <row r="13" spans="1:4" x14ac:dyDescent="0.2">
      <c r="A13" s="182">
        <f>Upplýsingar!$E$14</f>
        <v>0</v>
      </c>
      <c r="B13" s="35" t="s">
        <v>1</v>
      </c>
      <c r="C13" s="35">
        <f>+Janúar!B52</f>
        <v>0</v>
      </c>
      <c r="D13" s="35">
        <f>+Janúar!C52</f>
        <v>0</v>
      </c>
    </row>
    <row r="14" spans="1:4" x14ac:dyDescent="0.2">
      <c r="A14" s="182">
        <f>Upplýsingar!$E$14</f>
        <v>0</v>
      </c>
      <c r="B14" s="35" t="s">
        <v>1</v>
      </c>
      <c r="C14" s="35">
        <f>+Janúar!B53</f>
        <v>0</v>
      </c>
      <c r="D14" s="35">
        <f>+Janúar!C53</f>
        <v>0</v>
      </c>
    </row>
    <row r="15" spans="1:4" x14ac:dyDescent="0.2">
      <c r="A15" s="182">
        <f>Upplýsingar!$E$14</f>
        <v>0</v>
      </c>
      <c r="B15" s="35" t="s">
        <v>1</v>
      </c>
      <c r="C15" s="35">
        <f>+Janúar!B54</f>
        <v>0</v>
      </c>
      <c r="D15" s="35">
        <f>+Janúar!C54</f>
        <v>0</v>
      </c>
    </row>
    <row r="16" spans="1:4" x14ac:dyDescent="0.2">
      <c r="A16" s="182">
        <f>Upplýsingar!$E$14</f>
        <v>0</v>
      </c>
      <c r="B16" s="35" t="s">
        <v>1</v>
      </c>
      <c r="C16" s="35">
        <f>+Janúar!B55</f>
        <v>0</v>
      </c>
      <c r="D16" s="35">
        <f>+Janúar!C55</f>
        <v>0</v>
      </c>
    </row>
    <row r="17" spans="1:4" x14ac:dyDescent="0.2">
      <c r="A17" s="182">
        <f>Upplýsingar!$E$14</f>
        <v>0</v>
      </c>
      <c r="B17" s="35" t="s">
        <v>1</v>
      </c>
      <c r="C17" s="35">
        <f>+Janúar!B56</f>
        <v>0</v>
      </c>
      <c r="D17" s="35">
        <f>+Janúar!C56</f>
        <v>0</v>
      </c>
    </row>
    <row r="18" spans="1:4" x14ac:dyDescent="0.2">
      <c r="A18" s="182">
        <f>Upplýsingar!$E$14</f>
        <v>0</v>
      </c>
      <c r="B18" s="35" t="s">
        <v>1</v>
      </c>
      <c r="C18" s="35">
        <f>+Janúar!B57</f>
        <v>0</v>
      </c>
      <c r="D18" s="35">
        <f>+Janúar!C57</f>
        <v>0</v>
      </c>
    </row>
    <row r="19" spans="1:4" x14ac:dyDescent="0.2">
      <c r="A19" s="182">
        <f>Upplýsingar!$E$14</f>
        <v>0</v>
      </c>
      <c r="B19" s="35" t="s">
        <v>1</v>
      </c>
      <c r="C19" s="35">
        <f>+Janúar!B58</f>
        <v>0</v>
      </c>
      <c r="D19" s="35">
        <f>+Janúar!C58</f>
        <v>0</v>
      </c>
    </row>
    <row r="20" spans="1:4" x14ac:dyDescent="0.2">
      <c r="A20" s="182">
        <f>Upplýsingar!$E$14</f>
        <v>0</v>
      </c>
      <c r="B20" s="35" t="s">
        <v>1</v>
      </c>
      <c r="C20" s="35">
        <f>+Janúar!B59</f>
        <v>0</v>
      </c>
      <c r="D20" s="35">
        <f>+Janúar!C59</f>
        <v>0</v>
      </c>
    </row>
    <row r="21" spans="1:4" x14ac:dyDescent="0.2">
      <c r="A21" s="182">
        <f>Upplýsingar!$E$14</f>
        <v>0</v>
      </c>
      <c r="B21" s="35" t="s">
        <v>1</v>
      </c>
      <c r="C21" s="35">
        <f>+Janúar!B60</f>
        <v>0</v>
      </c>
      <c r="D21" s="35">
        <f>+Janúar!C60</f>
        <v>0</v>
      </c>
    </row>
    <row r="22" spans="1:4" x14ac:dyDescent="0.2">
      <c r="A22" s="182">
        <f>Upplýsingar!$E$14</f>
        <v>0</v>
      </c>
      <c r="B22" s="35" t="s">
        <v>1</v>
      </c>
      <c r="C22" s="35">
        <f>+Janúar!B61</f>
        <v>0</v>
      </c>
      <c r="D22" s="35">
        <f>+Janúar!C61</f>
        <v>0</v>
      </c>
    </row>
    <row r="23" spans="1:4" x14ac:dyDescent="0.2">
      <c r="A23" s="182">
        <f>Upplýsingar!$E$14</f>
        <v>0</v>
      </c>
      <c r="B23" s="35" t="s">
        <v>1</v>
      </c>
      <c r="C23" s="35">
        <f>+Janúar!B62</f>
        <v>0</v>
      </c>
      <c r="D23" s="35">
        <f>+Janúar!C62</f>
        <v>0</v>
      </c>
    </row>
    <row r="24" spans="1:4" x14ac:dyDescent="0.2">
      <c r="A24" s="182">
        <f>Upplýsingar!$E$14</f>
        <v>0</v>
      </c>
      <c r="B24" s="35" t="s">
        <v>1</v>
      </c>
      <c r="C24" s="35">
        <f>+Janúar!B63</f>
        <v>0</v>
      </c>
      <c r="D24" s="35">
        <f>+Janúar!C63</f>
        <v>0</v>
      </c>
    </row>
    <row r="25" spans="1:4" x14ac:dyDescent="0.2">
      <c r="A25" s="182">
        <f>Upplýsingar!$E$14</f>
        <v>0</v>
      </c>
      <c r="B25" s="35" t="s">
        <v>1</v>
      </c>
      <c r="C25" s="35">
        <f>+Janúar!B64</f>
        <v>0</v>
      </c>
      <c r="D25" s="35">
        <f>+Janúar!C64</f>
        <v>0</v>
      </c>
    </row>
    <row r="26" spans="1:4" x14ac:dyDescent="0.2">
      <c r="A26" s="182">
        <f>Upplýsingar!$E$14</f>
        <v>0</v>
      </c>
      <c r="B26" s="35" t="s">
        <v>1</v>
      </c>
      <c r="C26" s="35">
        <f>+Janúar!B65</f>
        <v>0</v>
      </c>
      <c r="D26" s="35">
        <f>+Janúar!C65</f>
        <v>0</v>
      </c>
    </row>
    <row r="27" spans="1:4" x14ac:dyDescent="0.2">
      <c r="A27" s="183">
        <f>Upplýsingar!$E$14</f>
        <v>0</v>
      </c>
      <c r="B27" s="36" t="s">
        <v>1</v>
      </c>
      <c r="C27" s="36">
        <f>+Janúar!B66</f>
        <v>0</v>
      </c>
      <c r="D27" s="36">
        <f>+Janúar!C66</f>
        <v>0</v>
      </c>
    </row>
    <row r="28" spans="1:4" x14ac:dyDescent="0.2">
      <c r="A28" s="182">
        <f>Upplýsingar!$E$14</f>
        <v>0</v>
      </c>
      <c r="B28" s="35" t="s">
        <v>25</v>
      </c>
      <c r="C28" s="35" t="str">
        <f>+Febrúar!B41</f>
        <v>Pakkaferðir sem tiheyra tryggingaskyldu annarra seljenda</v>
      </c>
      <c r="D28" s="35">
        <f>+Febrúar!C41</f>
        <v>0</v>
      </c>
    </row>
    <row r="29" spans="1:4" x14ac:dyDescent="0.2">
      <c r="A29" s="182">
        <f>Upplýsingar!$E$14</f>
        <v>0</v>
      </c>
      <c r="B29" s="35" t="s">
        <v>25</v>
      </c>
      <c r="C29" s="35" t="str">
        <f>+Febrúar!B42</f>
        <v>Dagsferðir</v>
      </c>
      <c r="D29" s="35">
        <f>+Febrúar!C42</f>
        <v>0</v>
      </c>
    </row>
    <row r="30" spans="1:4" x14ac:dyDescent="0.2">
      <c r="A30" s="182">
        <f>Upplýsingar!$E$14</f>
        <v>0</v>
      </c>
      <c r="B30" s="35" t="s">
        <v>25</v>
      </c>
      <c r="C30" s="35" t="str">
        <f>+Febrúar!B43</f>
        <v>Húsaleiga</v>
      </c>
      <c r="D30" s="35">
        <f>+Febrúar!C43</f>
        <v>0</v>
      </c>
    </row>
    <row r="31" spans="1:4" x14ac:dyDescent="0.2">
      <c r="A31" s="182">
        <f>Upplýsingar!$E$14</f>
        <v>0</v>
      </c>
      <c r="B31" s="35" t="s">
        <v>25</v>
      </c>
      <c r="C31" s="35" t="str">
        <f>+Febrúar!B44</f>
        <v>Vörusala</v>
      </c>
      <c r="D31" s="35">
        <f>+Febrúar!C44</f>
        <v>0</v>
      </c>
    </row>
    <row r="32" spans="1:4" x14ac:dyDescent="0.2">
      <c r="A32" s="182">
        <f>Upplýsingar!$E$14</f>
        <v>0</v>
      </c>
      <c r="B32" s="35" t="s">
        <v>25</v>
      </c>
      <c r="C32" s="35" t="str">
        <f>+Febrúar!B45</f>
        <v>Stakir flugmiðar</v>
      </c>
      <c r="D32" s="35">
        <f>+Febrúar!C45</f>
        <v>0</v>
      </c>
    </row>
    <row r="33" spans="1:4" x14ac:dyDescent="0.2">
      <c r="A33" s="182">
        <f>Upplýsingar!$E$14</f>
        <v>0</v>
      </c>
      <c r="B33" s="35" t="s">
        <v>25</v>
      </c>
      <c r="C33" s="35" t="str">
        <f>+Febrúar!B46</f>
        <v>Gisting sem ekki er seld með annarri þjónustu</v>
      </c>
      <c r="D33" s="35">
        <f>+Febrúar!C46</f>
        <v>0</v>
      </c>
    </row>
    <row r="34" spans="1:4" x14ac:dyDescent="0.2">
      <c r="A34" s="182">
        <f>Upplýsingar!$E$14</f>
        <v>0</v>
      </c>
      <c r="B34" s="35" t="s">
        <v>25</v>
      </c>
      <c r="C34" s="35" t="str">
        <f>+Febrúar!B47</f>
        <v>Veiðileyfi (ef gisting er innifalin er veltan tryggingaskyld)</v>
      </c>
      <c r="D34" s="35">
        <f>+Febrúar!C47</f>
        <v>0</v>
      </c>
    </row>
    <row r="35" spans="1:4" x14ac:dyDescent="0.2">
      <c r="A35" s="182">
        <f>Upplýsingar!$E$14</f>
        <v>0</v>
      </c>
      <c r="B35" s="35" t="s">
        <v>25</v>
      </c>
      <c r="C35" s="35" t="str">
        <f>+Febrúar!B48</f>
        <v>Annað - (hvað)</v>
      </c>
      <c r="D35" s="35">
        <f>+Febrúar!C48</f>
        <v>0</v>
      </c>
    </row>
    <row r="36" spans="1:4" x14ac:dyDescent="0.2">
      <c r="A36" s="182">
        <f>Upplýsingar!$E$14</f>
        <v>0</v>
      </c>
      <c r="B36" s="35" t="s">
        <v>25</v>
      </c>
      <c r="C36" s="35">
        <f>+Febrúar!B49</f>
        <v>0</v>
      </c>
      <c r="D36" s="35">
        <f>+Febrúar!C49</f>
        <v>0</v>
      </c>
    </row>
    <row r="37" spans="1:4" x14ac:dyDescent="0.2">
      <c r="A37" s="182">
        <f>Upplýsingar!$E$14</f>
        <v>0</v>
      </c>
      <c r="B37" s="35" t="s">
        <v>25</v>
      </c>
      <c r="C37" s="35">
        <f>+Febrúar!B50</f>
        <v>0</v>
      </c>
      <c r="D37" s="35">
        <f>+Febrúar!C50</f>
        <v>0</v>
      </c>
    </row>
    <row r="38" spans="1:4" x14ac:dyDescent="0.2">
      <c r="A38" s="182">
        <f>Upplýsingar!$E$14</f>
        <v>0</v>
      </c>
      <c r="B38" s="35" t="s">
        <v>25</v>
      </c>
      <c r="C38" s="35">
        <f>+Febrúar!B51</f>
        <v>0</v>
      </c>
      <c r="D38" s="35">
        <f>+Febrúar!C51</f>
        <v>0</v>
      </c>
    </row>
    <row r="39" spans="1:4" x14ac:dyDescent="0.2">
      <c r="A39" s="182">
        <f>Upplýsingar!$E$14</f>
        <v>0</v>
      </c>
      <c r="B39" s="35" t="s">
        <v>25</v>
      </c>
      <c r="C39" s="35">
        <f>+Febrúar!B52</f>
        <v>0</v>
      </c>
      <c r="D39" s="35">
        <f>+Febrúar!C52</f>
        <v>0</v>
      </c>
    </row>
    <row r="40" spans="1:4" x14ac:dyDescent="0.2">
      <c r="A40" s="182">
        <f>Upplýsingar!$E$14</f>
        <v>0</v>
      </c>
      <c r="B40" s="35" t="s">
        <v>25</v>
      </c>
      <c r="C40" s="35">
        <f>+Febrúar!B53</f>
        <v>0</v>
      </c>
      <c r="D40" s="35">
        <f>+Febrúar!C53</f>
        <v>0</v>
      </c>
    </row>
    <row r="41" spans="1:4" x14ac:dyDescent="0.2">
      <c r="A41" s="182">
        <f>Upplýsingar!$E$14</f>
        <v>0</v>
      </c>
      <c r="B41" s="35" t="s">
        <v>25</v>
      </c>
      <c r="C41" s="35">
        <f>+Febrúar!B54</f>
        <v>0</v>
      </c>
      <c r="D41" s="35">
        <f>+Febrúar!C54</f>
        <v>0</v>
      </c>
    </row>
    <row r="42" spans="1:4" x14ac:dyDescent="0.2">
      <c r="A42" s="182">
        <f>Upplýsingar!$E$14</f>
        <v>0</v>
      </c>
      <c r="B42" s="35" t="s">
        <v>25</v>
      </c>
      <c r="C42" s="35">
        <f>+Febrúar!B55</f>
        <v>0</v>
      </c>
      <c r="D42" s="35">
        <f>+Febrúar!C55</f>
        <v>0</v>
      </c>
    </row>
    <row r="43" spans="1:4" x14ac:dyDescent="0.2">
      <c r="A43" s="182">
        <f>Upplýsingar!$E$14</f>
        <v>0</v>
      </c>
      <c r="B43" s="35" t="s">
        <v>25</v>
      </c>
      <c r="C43" s="35">
        <f>+Febrúar!B56</f>
        <v>0</v>
      </c>
      <c r="D43" s="35">
        <f>+Febrúar!C56</f>
        <v>0</v>
      </c>
    </row>
    <row r="44" spans="1:4" x14ac:dyDescent="0.2">
      <c r="A44" s="182">
        <f>Upplýsingar!$E$14</f>
        <v>0</v>
      </c>
      <c r="B44" s="35" t="s">
        <v>25</v>
      </c>
      <c r="C44" s="35">
        <f>+Febrúar!B57</f>
        <v>0</v>
      </c>
      <c r="D44" s="35">
        <f>+Febrúar!C57</f>
        <v>0</v>
      </c>
    </row>
    <row r="45" spans="1:4" x14ac:dyDescent="0.2">
      <c r="A45" s="182">
        <f>Upplýsingar!$E$14</f>
        <v>0</v>
      </c>
      <c r="B45" s="35" t="s">
        <v>25</v>
      </c>
      <c r="C45" s="35">
        <f>+Febrúar!B58</f>
        <v>0</v>
      </c>
      <c r="D45" s="35">
        <f>+Febrúar!C58</f>
        <v>0</v>
      </c>
    </row>
    <row r="46" spans="1:4" x14ac:dyDescent="0.2">
      <c r="A46" s="182">
        <f>Upplýsingar!$E$14</f>
        <v>0</v>
      </c>
      <c r="B46" s="35" t="s">
        <v>25</v>
      </c>
      <c r="C46" s="35">
        <f>+Febrúar!B59</f>
        <v>0</v>
      </c>
      <c r="D46" s="35">
        <f>+Febrúar!C59</f>
        <v>0</v>
      </c>
    </row>
    <row r="47" spans="1:4" x14ac:dyDescent="0.2">
      <c r="A47" s="182">
        <f>Upplýsingar!$E$14</f>
        <v>0</v>
      </c>
      <c r="B47" s="35" t="s">
        <v>25</v>
      </c>
      <c r="C47" s="35">
        <f>+Febrúar!B60</f>
        <v>0</v>
      </c>
      <c r="D47" s="35">
        <f>+Febrúar!C60</f>
        <v>0</v>
      </c>
    </row>
    <row r="48" spans="1:4" x14ac:dyDescent="0.2">
      <c r="A48" s="182">
        <f>Upplýsingar!$E$14</f>
        <v>0</v>
      </c>
      <c r="B48" s="35" t="s">
        <v>25</v>
      </c>
      <c r="C48" s="35">
        <f>+Febrúar!B61</f>
        <v>0</v>
      </c>
      <c r="D48" s="35">
        <f>+Febrúar!C61</f>
        <v>0</v>
      </c>
    </row>
    <row r="49" spans="1:4" x14ac:dyDescent="0.2">
      <c r="A49" s="182">
        <f>Upplýsingar!$E$14</f>
        <v>0</v>
      </c>
      <c r="B49" s="35" t="s">
        <v>25</v>
      </c>
      <c r="C49" s="35">
        <f>+Febrúar!B62</f>
        <v>0</v>
      </c>
      <c r="D49" s="35">
        <f>+Febrúar!C62</f>
        <v>0</v>
      </c>
    </row>
    <row r="50" spans="1:4" x14ac:dyDescent="0.2">
      <c r="A50" s="182">
        <f>Upplýsingar!$E$14</f>
        <v>0</v>
      </c>
      <c r="B50" s="35" t="s">
        <v>25</v>
      </c>
      <c r="C50" s="35">
        <f>+Febrúar!B63</f>
        <v>0</v>
      </c>
      <c r="D50" s="35">
        <f>+Febrúar!C63</f>
        <v>0</v>
      </c>
    </row>
    <row r="51" spans="1:4" x14ac:dyDescent="0.2">
      <c r="A51" s="182">
        <f>Upplýsingar!$E$14</f>
        <v>0</v>
      </c>
      <c r="B51" s="35" t="s">
        <v>25</v>
      </c>
      <c r="C51" s="35">
        <f>+Febrúar!B64</f>
        <v>0</v>
      </c>
      <c r="D51" s="35">
        <f>+Febrúar!C64</f>
        <v>0</v>
      </c>
    </row>
    <row r="52" spans="1:4" x14ac:dyDescent="0.2">
      <c r="A52" s="182">
        <f>Upplýsingar!$E$14</f>
        <v>0</v>
      </c>
      <c r="B52" s="35" t="s">
        <v>25</v>
      </c>
      <c r="C52" s="35">
        <f>+Febrúar!B65</f>
        <v>0</v>
      </c>
      <c r="D52" s="35">
        <f>+Febrúar!C65</f>
        <v>0</v>
      </c>
    </row>
    <row r="53" spans="1:4" x14ac:dyDescent="0.2">
      <c r="A53" s="183">
        <f>Upplýsingar!$E$14</f>
        <v>0</v>
      </c>
      <c r="B53" s="36" t="s">
        <v>25</v>
      </c>
      <c r="C53" s="36">
        <f>+Febrúar!B66</f>
        <v>0</v>
      </c>
      <c r="D53" s="36">
        <f>+Febrúar!C66</f>
        <v>0</v>
      </c>
    </row>
    <row r="54" spans="1:4" x14ac:dyDescent="0.2">
      <c r="A54" s="182">
        <f>Upplýsingar!$E$14</f>
        <v>0</v>
      </c>
      <c r="B54" s="35" t="s">
        <v>6</v>
      </c>
      <c r="C54" s="35" t="str">
        <f>+Mars!B41</f>
        <v>Pakkaferðir sem tiheyra tryggingaskyldu annarra seljenda</v>
      </c>
      <c r="D54" s="35">
        <f>+Mars!C41</f>
        <v>0</v>
      </c>
    </row>
    <row r="55" spans="1:4" x14ac:dyDescent="0.2">
      <c r="A55" s="182">
        <f>Upplýsingar!$E$14</f>
        <v>0</v>
      </c>
      <c r="B55" s="35" t="s">
        <v>6</v>
      </c>
      <c r="C55" s="35" t="str">
        <f>+Mars!B42</f>
        <v>Dagsferðir</v>
      </c>
      <c r="D55" s="35">
        <f>+Mars!C42</f>
        <v>0</v>
      </c>
    </row>
    <row r="56" spans="1:4" x14ac:dyDescent="0.2">
      <c r="A56" s="182">
        <f>Upplýsingar!$E$14</f>
        <v>0</v>
      </c>
      <c r="B56" s="35" t="s">
        <v>6</v>
      </c>
      <c r="C56" s="35" t="str">
        <f>+Mars!B43</f>
        <v>Húsaleiga</v>
      </c>
      <c r="D56" s="35">
        <f>+Mars!C43</f>
        <v>0</v>
      </c>
    </row>
    <row r="57" spans="1:4" x14ac:dyDescent="0.2">
      <c r="A57" s="182">
        <f>Upplýsingar!$E$14</f>
        <v>0</v>
      </c>
      <c r="B57" s="35" t="s">
        <v>6</v>
      </c>
      <c r="C57" s="35" t="str">
        <f>+Mars!B44</f>
        <v>Vörusala</v>
      </c>
      <c r="D57" s="35">
        <f>+Mars!C44</f>
        <v>0</v>
      </c>
    </row>
    <row r="58" spans="1:4" x14ac:dyDescent="0.2">
      <c r="A58" s="182">
        <f>Upplýsingar!$E$14</f>
        <v>0</v>
      </c>
      <c r="B58" s="35" t="s">
        <v>6</v>
      </c>
      <c r="C58" s="35" t="str">
        <f>+Mars!B45</f>
        <v>Stakir flugmiðar</v>
      </c>
      <c r="D58" s="35">
        <f>+Mars!C45</f>
        <v>0</v>
      </c>
    </row>
    <row r="59" spans="1:4" x14ac:dyDescent="0.2">
      <c r="A59" s="182">
        <f>Upplýsingar!$E$14</f>
        <v>0</v>
      </c>
      <c r="B59" s="35" t="s">
        <v>6</v>
      </c>
      <c r="C59" s="35" t="str">
        <f>+Mars!B46</f>
        <v>Gisting sem ekki er seld með annarri þjónustu</v>
      </c>
      <c r="D59" s="35">
        <f>+Mars!C46</f>
        <v>0</v>
      </c>
    </row>
    <row r="60" spans="1:4" x14ac:dyDescent="0.2">
      <c r="A60" s="182">
        <f>Upplýsingar!$E$14</f>
        <v>0</v>
      </c>
      <c r="B60" s="35" t="s">
        <v>6</v>
      </c>
      <c r="C60" s="35" t="str">
        <f>+Mars!B47</f>
        <v>Veiðileyfi (ef gisting er innifalin er veltan tryggingaskyld)</v>
      </c>
      <c r="D60" s="35">
        <f>+Mars!C47</f>
        <v>0</v>
      </c>
    </row>
    <row r="61" spans="1:4" x14ac:dyDescent="0.2">
      <c r="A61" s="182">
        <f>Upplýsingar!$E$14</f>
        <v>0</v>
      </c>
      <c r="B61" s="35" t="s">
        <v>6</v>
      </c>
      <c r="C61" s="35" t="str">
        <f>+Mars!B48</f>
        <v>Annað - (hvað)</v>
      </c>
      <c r="D61" s="35">
        <f>+Mars!C48</f>
        <v>0</v>
      </c>
    </row>
    <row r="62" spans="1:4" x14ac:dyDescent="0.2">
      <c r="A62" s="182">
        <f>Upplýsingar!$E$14</f>
        <v>0</v>
      </c>
      <c r="B62" s="35" t="s">
        <v>6</v>
      </c>
      <c r="C62" s="35">
        <f>+Mars!B49</f>
        <v>0</v>
      </c>
      <c r="D62" s="35">
        <f>+Mars!C49</f>
        <v>0</v>
      </c>
    </row>
    <row r="63" spans="1:4" x14ac:dyDescent="0.2">
      <c r="A63" s="182">
        <f>Upplýsingar!$E$14</f>
        <v>0</v>
      </c>
      <c r="B63" s="35" t="s">
        <v>6</v>
      </c>
      <c r="C63" s="35">
        <f>+Mars!B50</f>
        <v>0</v>
      </c>
      <c r="D63" s="35">
        <f>+Mars!C50</f>
        <v>0</v>
      </c>
    </row>
    <row r="64" spans="1:4" x14ac:dyDescent="0.2">
      <c r="A64" s="182">
        <f>Upplýsingar!$E$14</f>
        <v>0</v>
      </c>
      <c r="B64" s="35" t="s">
        <v>6</v>
      </c>
      <c r="C64" s="35">
        <f>+Mars!B51</f>
        <v>0</v>
      </c>
      <c r="D64" s="35">
        <f>+Mars!C51</f>
        <v>0</v>
      </c>
    </row>
    <row r="65" spans="1:4" x14ac:dyDescent="0.2">
      <c r="A65" s="182">
        <f>Upplýsingar!$E$14</f>
        <v>0</v>
      </c>
      <c r="B65" s="35" t="s">
        <v>6</v>
      </c>
      <c r="C65" s="35">
        <f>+Mars!B52</f>
        <v>0</v>
      </c>
      <c r="D65" s="35">
        <f>+Mars!C52</f>
        <v>0</v>
      </c>
    </row>
    <row r="66" spans="1:4" x14ac:dyDescent="0.2">
      <c r="A66" s="182">
        <f>Upplýsingar!$E$14</f>
        <v>0</v>
      </c>
      <c r="B66" s="35" t="s">
        <v>6</v>
      </c>
      <c r="C66" s="35">
        <f>+Mars!B53</f>
        <v>0</v>
      </c>
      <c r="D66" s="35">
        <f>+Mars!C53</f>
        <v>0</v>
      </c>
    </row>
    <row r="67" spans="1:4" x14ac:dyDescent="0.2">
      <c r="A67" s="182">
        <f>Upplýsingar!$E$14</f>
        <v>0</v>
      </c>
      <c r="B67" s="35" t="s">
        <v>6</v>
      </c>
      <c r="C67" s="35">
        <f>+Mars!B54</f>
        <v>0</v>
      </c>
      <c r="D67" s="35">
        <f>+Mars!C54</f>
        <v>0</v>
      </c>
    </row>
    <row r="68" spans="1:4" x14ac:dyDescent="0.2">
      <c r="A68" s="182">
        <f>Upplýsingar!$E$14</f>
        <v>0</v>
      </c>
      <c r="B68" s="35" t="s">
        <v>6</v>
      </c>
      <c r="C68" s="35">
        <f>+Mars!B55</f>
        <v>0</v>
      </c>
      <c r="D68" s="35">
        <f>+Mars!C55</f>
        <v>0</v>
      </c>
    </row>
    <row r="69" spans="1:4" x14ac:dyDescent="0.2">
      <c r="A69" s="182">
        <f>Upplýsingar!$E$14</f>
        <v>0</v>
      </c>
      <c r="B69" s="35" t="s">
        <v>6</v>
      </c>
      <c r="C69" s="35">
        <f>+Mars!B56</f>
        <v>0</v>
      </c>
      <c r="D69" s="35">
        <f>+Mars!C56</f>
        <v>0</v>
      </c>
    </row>
    <row r="70" spans="1:4" x14ac:dyDescent="0.2">
      <c r="A70" s="182">
        <f>Upplýsingar!$E$14</f>
        <v>0</v>
      </c>
      <c r="B70" s="35" t="s">
        <v>6</v>
      </c>
      <c r="C70" s="35">
        <f>+Mars!B57</f>
        <v>0</v>
      </c>
      <c r="D70" s="35">
        <f>+Mars!C57</f>
        <v>0</v>
      </c>
    </row>
    <row r="71" spans="1:4" x14ac:dyDescent="0.2">
      <c r="A71" s="182">
        <f>Upplýsingar!$E$14</f>
        <v>0</v>
      </c>
      <c r="B71" s="35" t="s">
        <v>6</v>
      </c>
      <c r="C71" s="35">
        <f>+Mars!B58</f>
        <v>0</v>
      </c>
      <c r="D71" s="35">
        <f>+Mars!C58</f>
        <v>0</v>
      </c>
    </row>
    <row r="72" spans="1:4" x14ac:dyDescent="0.2">
      <c r="A72" s="182">
        <f>Upplýsingar!$E$14</f>
        <v>0</v>
      </c>
      <c r="B72" s="35" t="s">
        <v>6</v>
      </c>
      <c r="C72" s="35">
        <f>+Mars!B59</f>
        <v>0</v>
      </c>
      <c r="D72" s="35">
        <f>+Mars!C59</f>
        <v>0</v>
      </c>
    </row>
    <row r="73" spans="1:4" x14ac:dyDescent="0.2">
      <c r="A73" s="182">
        <f>Upplýsingar!$E$14</f>
        <v>0</v>
      </c>
      <c r="B73" s="35" t="s">
        <v>6</v>
      </c>
      <c r="C73" s="35">
        <f>+Mars!B60</f>
        <v>0</v>
      </c>
      <c r="D73" s="35">
        <f>+Mars!C60</f>
        <v>0</v>
      </c>
    </row>
    <row r="74" spans="1:4" x14ac:dyDescent="0.2">
      <c r="A74" s="182">
        <f>Upplýsingar!$E$14</f>
        <v>0</v>
      </c>
      <c r="B74" s="35" t="s">
        <v>6</v>
      </c>
      <c r="C74" s="35">
        <f>+Mars!B61</f>
        <v>0</v>
      </c>
      <c r="D74" s="35">
        <f>+Mars!C61</f>
        <v>0</v>
      </c>
    </row>
    <row r="75" spans="1:4" x14ac:dyDescent="0.2">
      <c r="A75" s="182">
        <f>Upplýsingar!$E$14</f>
        <v>0</v>
      </c>
      <c r="B75" s="35" t="s">
        <v>6</v>
      </c>
      <c r="C75" s="35">
        <f>+Mars!B62</f>
        <v>0</v>
      </c>
      <c r="D75" s="35">
        <f>+Mars!C62</f>
        <v>0</v>
      </c>
    </row>
    <row r="76" spans="1:4" x14ac:dyDescent="0.2">
      <c r="A76" s="182">
        <f>Upplýsingar!$E$14</f>
        <v>0</v>
      </c>
      <c r="B76" s="35" t="s">
        <v>6</v>
      </c>
      <c r="C76" s="35">
        <f>+Mars!B63</f>
        <v>0</v>
      </c>
      <c r="D76" s="35">
        <f>+Mars!C63</f>
        <v>0</v>
      </c>
    </row>
    <row r="77" spans="1:4" x14ac:dyDescent="0.2">
      <c r="A77" s="182">
        <f>Upplýsingar!$E$14</f>
        <v>0</v>
      </c>
      <c r="B77" s="35" t="s">
        <v>6</v>
      </c>
      <c r="C77" s="35">
        <f>+Mars!B64</f>
        <v>0</v>
      </c>
      <c r="D77" s="35">
        <f>+Mars!C64</f>
        <v>0</v>
      </c>
    </row>
    <row r="78" spans="1:4" x14ac:dyDescent="0.2">
      <c r="A78" s="182">
        <f>Upplýsingar!$E$14</f>
        <v>0</v>
      </c>
      <c r="B78" s="35" t="s">
        <v>6</v>
      </c>
      <c r="C78" s="35">
        <f>+Mars!B65</f>
        <v>0</v>
      </c>
      <c r="D78" s="35">
        <f>+Mars!C65</f>
        <v>0</v>
      </c>
    </row>
    <row r="79" spans="1:4" x14ac:dyDescent="0.2">
      <c r="A79" s="183">
        <f>Upplýsingar!$E$14</f>
        <v>0</v>
      </c>
      <c r="B79" s="36" t="s">
        <v>6</v>
      </c>
      <c r="C79" s="36">
        <f>+Mars!B66</f>
        <v>0</v>
      </c>
      <c r="D79" s="36">
        <f>+Mars!C66</f>
        <v>0</v>
      </c>
    </row>
    <row r="80" spans="1:4" x14ac:dyDescent="0.2">
      <c r="A80" s="182">
        <f>Upplýsingar!$E$14</f>
        <v>0</v>
      </c>
      <c r="B80" s="35" t="s">
        <v>7</v>
      </c>
      <c r="C80" s="35" t="str">
        <f>+Apríl!B41</f>
        <v>Pakkaferðir sem tiheyra tryggingaskyldu annarra seljenda</v>
      </c>
      <c r="D80" s="35">
        <f>+Apríl!C41</f>
        <v>0</v>
      </c>
    </row>
    <row r="81" spans="1:4" x14ac:dyDescent="0.2">
      <c r="A81" s="182">
        <f>Upplýsingar!$E$14</f>
        <v>0</v>
      </c>
      <c r="B81" s="35" t="s">
        <v>7</v>
      </c>
      <c r="C81" s="35" t="str">
        <f>+Apríl!B42</f>
        <v>Dagsferðir</v>
      </c>
      <c r="D81" s="35">
        <f>+Apríl!C42</f>
        <v>0</v>
      </c>
    </row>
    <row r="82" spans="1:4" x14ac:dyDescent="0.2">
      <c r="A82" s="182">
        <f>Upplýsingar!$E$14</f>
        <v>0</v>
      </c>
      <c r="B82" s="35" t="s">
        <v>7</v>
      </c>
      <c r="C82" s="35" t="str">
        <f>+Apríl!B43</f>
        <v>Húsaleiga</v>
      </c>
      <c r="D82" s="35">
        <f>+Apríl!C43</f>
        <v>0</v>
      </c>
    </row>
    <row r="83" spans="1:4" x14ac:dyDescent="0.2">
      <c r="A83" s="182">
        <f>Upplýsingar!$E$14</f>
        <v>0</v>
      </c>
      <c r="B83" s="35" t="s">
        <v>7</v>
      </c>
      <c r="C83" s="35" t="str">
        <f>+Apríl!B44</f>
        <v>Vörusala</v>
      </c>
      <c r="D83" s="35">
        <f>+Apríl!C44</f>
        <v>0</v>
      </c>
    </row>
    <row r="84" spans="1:4" x14ac:dyDescent="0.2">
      <c r="A84" s="182">
        <f>Upplýsingar!$E$14</f>
        <v>0</v>
      </c>
      <c r="B84" s="35" t="s">
        <v>7</v>
      </c>
      <c r="C84" s="35" t="str">
        <f>+Apríl!B45</f>
        <v>Stakir flugmiðar</v>
      </c>
      <c r="D84" s="35">
        <f>+Apríl!C45</f>
        <v>0</v>
      </c>
    </row>
    <row r="85" spans="1:4" x14ac:dyDescent="0.2">
      <c r="A85" s="182">
        <f>Upplýsingar!$E$14</f>
        <v>0</v>
      </c>
      <c r="B85" s="35" t="s">
        <v>7</v>
      </c>
      <c r="C85" s="35" t="str">
        <f>+Apríl!B46</f>
        <v>Gisting sem ekki er seld með annarri þjónustu</v>
      </c>
      <c r="D85" s="35">
        <f>+Apríl!C46</f>
        <v>0</v>
      </c>
    </row>
    <row r="86" spans="1:4" x14ac:dyDescent="0.2">
      <c r="A86" s="182">
        <f>Upplýsingar!$E$14</f>
        <v>0</v>
      </c>
      <c r="B86" s="35" t="s">
        <v>7</v>
      </c>
      <c r="C86" s="35" t="str">
        <f>+Apríl!B47</f>
        <v>Veiðileyfi (ef gisting er innifalin er veltan tryggingaskyld)</v>
      </c>
      <c r="D86" s="35">
        <f>+Apríl!C47</f>
        <v>0</v>
      </c>
    </row>
    <row r="87" spans="1:4" x14ac:dyDescent="0.2">
      <c r="A87" s="182">
        <f>Upplýsingar!$E$14</f>
        <v>0</v>
      </c>
      <c r="B87" s="35" t="s">
        <v>7</v>
      </c>
      <c r="C87" s="35" t="str">
        <f>+Apríl!B48</f>
        <v>Annað - (hvað)</v>
      </c>
      <c r="D87" s="35">
        <f>+Apríl!C48</f>
        <v>0</v>
      </c>
    </row>
    <row r="88" spans="1:4" x14ac:dyDescent="0.2">
      <c r="A88" s="182">
        <f>Upplýsingar!$E$14</f>
        <v>0</v>
      </c>
      <c r="B88" s="35" t="s">
        <v>7</v>
      </c>
      <c r="C88" s="35">
        <f>+Apríl!B49</f>
        <v>0</v>
      </c>
      <c r="D88" s="35">
        <f>+Apríl!C49</f>
        <v>0</v>
      </c>
    </row>
    <row r="89" spans="1:4" x14ac:dyDescent="0.2">
      <c r="A89" s="182">
        <f>Upplýsingar!$E$14</f>
        <v>0</v>
      </c>
      <c r="B89" s="35" t="s">
        <v>7</v>
      </c>
      <c r="C89" s="35">
        <f>+Apríl!B50</f>
        <v>0</v>
      </c>
      <c r="D89" s="35">
        <f>+Apríl!C50</f>
        <v>0</v>
      </c>
    </row>
    <row r="90" spans="1:4" x14ac:dyDescent="0.2">
      <c r="A90" s="182">
        <f>Upplýsingar!$E$14</f>
        <v>0</v>
      </c>
      <c r="B90" s="35" t="s">
        <v>7</v>
      </c>
      <c r="C90" s="35">
        <f>+Apríl!B51</f>
        <v>0</v>
      </c>
      <c r="D90" s="35">
        <f>+Apríl!C51</f>
        <v>0</v>
      </c>
    </row>
    <row r="91" spans="1:4" x14ac:dyDescent="0.2">
      <c r="A91" s="182">
        <f>Upplýsingar!$E$14</f>
        <v>0</v>
      </c>
      <c r="B91" s="35" t="s">
        <v>7</v>
      </c>
      <c r="C91" s="35">
        <f>+Apríl!B52</f>
        <v>0</v>
      </c>
      <c r="D91" s="35">
        <f>+Apríl!C52</f>
        <v>0</v>
      </c>
    </row>
    <row r="92" spans="1:4" x14ac:dyDescent="0.2">
      <c r="A92" s="182">
        <f>Upplýsingar!$E$14</f>
        <v>0</v>
      </c>
      <c r="B92" s="35" t="s">
        <v>7</v>
      </c>
      <c r="C92" s="35">
        <f>+Apríl!B53</f>
        <v>0</v>
      </c>
      <c r="D92" s="35">
        <f>+Apríl!C53</f>
        <v>0</v>
      </c>
    </row>
    <row r="93" spans="1:4" x14ac:dyDescent="0.2">
      <c r="A93" s="182">
        <f>Upplýsingar!$E$14</f>
        <v>0</v>
      </c>
      <c r="B93" s="35" t="s">
        <v>7</v>
      </c>
      <c r="C93" s="35">
        <f>+Apríl!B54</f>
        <v>0</v>
      </c>
      <c r="D93" s="35">
        <f>+Apríl!C54</f>
        <v>0</v>
      </c>
    </row>
    <row r="94" spans="1:4" x14ac:dyDescent="0.2">
      <c r="A94" s="182">
        <f>Upplýsingar!$E$14</f>
        <v>0</v>
      </c>
      <c r="B94" s="35" t="s">
        <v>7</v>
      </c>
      <c r="C94" s="35">
        <f>+Apríl!B55</f>
        <v>0</v>
      </c>
      <c r="D94" s="35">
        <f>+Apríl!C55</f>
        <v>0</v>
      </c>
    </row>
    <row r="95" spans="1:4" x14ac:dyDescent="0.2">
      <c r="A95" s="182">
        <f>Upplýsingar!$E$14</f>
        <v>0</v>
      </c>
      <c r="B95" s="35" t="s">
        <v>7</v>
      </c>
      <c r="C95" s="35">
        <f>+Apríl!B56</f>
        <v>0</v>
      </c>
      <c r="D95" s="35">
        <f>+Apríl!C56</f>
        <v>0</v>
      </c>
    </row>
    <row r="96" spans="1:4" x14ac:dyDescent="0.2">
      <c r="A96" s="182">
        <f>Upplýsingar!$E$14</f>
        <v>0</v>
      </c>
      <c r="B96" s="35" t="s">
        <v>7</v>
      </c>
      <c r="C96" s="35">
        <f>+Apríl!B57</f>
        <v>0</v>
      </c>
      <c r="D96" s="35">
        <f>+Apríl!C57</f>
        <v>0</v>
      </c>
    </row>
    <row r="97" spans="1:4" x14ac:dyDescent="0.2">
      <c r="A97" s="182">
        <f>Upplýsingar!$E$14</f>
        <v>0</v>
      </c>
      <c r="B97" s="35" t="s">
        <v>7</v>
      </c>
      <c r="C97" s="35">
        <f>+Apríl!B58</f>
        <v>0</v>
      </c>
      <c r="D97" s="35">
        <f>+Apríl!C58</f>
        <v>0</v>
      </c>
    </row>
    <row r="98" spans="1:4" x14ac:dyDescent="0.2">
      <c r="A98" s="182">
        <f>Upplýsingar!$E$14</f>
        <v>0</v>
      </c>
      <c r="B98" s="35" t="s">
        <v>7</v>
      </c>
      <c r="C98" s="35">
        <f>+Apríl!B59</f>
        <v>0</v>
      </c>
      <c r="D98" s="35">
        <f>+Apríl!C59</f>
        <v>0</v>
      </c>
    </row>
    <row r="99" spans="1:4" x14ac:dyDescent="0.2">
      <c r="A99" s="182">
        <f>Upplýsingar!$E$14</f>
        <v>0</v>
      </c>
      <c r="B99" s="35" t="s">
        <v>7</v>
      </c>
      <c r="C99" s="35">
        <f>+Apríl!B60</f>
        <v>0</v>
      </c>
      <c r="D99" s="35">
        <f>+Apríl!C60</f>
        <v>0</v>
      </c>
    </row>
    <row r="100" spans="1:4" x14ac:dyDescent="0.2">
      <c r="A100" s="182">
        <f>Upplýsingar!$E$14</f>
        <v>0</v>
      </c>
      <c r="B100" s="35" t="s">
        <v>7</v>
      </c>
      <c r="C100" s="35">
        <f>+Apríl!B61</f>
        <v>0</v>
      </c>
      <c r="D100" s="35">
        <f>+Apríl!C61</f>
        <v>0</v>
      </c>
    </row>
    <row r="101" spans="1:4" x14ac:dyDescent="0.2">
      <c r="A101" s="182">
        <f>Upplýsingar!$E$14</f>
        <v>0</v>
      </c>
      <c r="B101" s="35" t="s">
        <v>7</v>
      </c>
      <c r="C101" s="35">
        <f>+Apríl!B62</f>
        <v>0</v>
      </c>
      <c r="D101" s="35">
        <f>+Apríl!C62</f>
        <v>0</v>
      </c>
    </row>
    <row r="102" spans="1:4" x14ac:dyDescent="0.2">
      <c r="A102" s="182">
        <f>Upplýsingar!$E$14</f>
        <v>0</v>
      </c>
      <c r="B102" s="35" t="s">
        <v>7</v>
      </c>
      <c r="C102" s="35">
        <f>+Apríl!B63</f>
        <v>0</v>
      </c>
      <c r="D102" s="35">
        <f>+Apríl!C63</f>
        <v>0</v>
      </c>
    </row>
    <row r="103" spans="1:4" x14ac:dyDescent="0.2">
      <c r="A103" s="182">
        <f>Upplýsingar!$E$14</f>
        <v>0</v>
      </c>
      <c r="B103" s="35" t="s">
        <v>7</v>
      </c>
      <c r="C103" s="35">
        <f>+Apríl!B64</f>
        <v>0</v>
      </c>
      <c r="D103" s="35">
        <f>+Apríl!C64</f>
        <v>0</v>
      </c>
    </row>
    <row r="104" spans="1:4" x14ac:dyDescent="0.2">
      <c r="A104" s="182">
        <f>Upplýsingar!$E$14</f>
        <v>0</v>
      </c>
      <c r="B104" s="35" t="s">
        <v>7</v>
      </c>
      <c r="C104" s="35">
        <f>+Apríl!B65</f>
        <v>0</v>
      </c>
      <c r="D104" s="35">
        <f>+Apríl!C65</f>
        <v>0</v>
      </c>
    </row>
    <row r="105" spans="1:4" x14ac:dyDescent="0.2">
      <c r="A105" s="183">
        <f>Upplýsingar!$E$14</f>
        <v>0</v>
      </c>
      <c r="B105" s="36" t="s">
        <v>7</v>
      </c>
      <c r="C105" s="36">
        <f>+Apríl!B66</f>
        <v>0</v>
      </c>
      <c r="D105" s="36">
        <f>+Apríl!C66</f>
        <v>0</v>
      </c>
    </row>
    <row r="106" spans="1:4" x14ac:dyDescent="0.2">
      <c r="A106" s="182">
        <f>Upplýsingar!$E$14</f>
        <v>0</v>
      </c>
      <c r="B106" s="35" t="s">
        <v>8</v>
      </c>
      <c r="C106" s="35" t="str">
        <f>+Maí!B41</f>
        <v>Pakkaferðir sem tiheyra tryggingaskyldu annarra seljenda</v>
      </c>
      <c r="D106" s="35">
        <f>+Maí!C41</f>
        <v>0</v>
      </c>
    </row>
    <row r="107" spans="1:4" x14ac:dyDescent="0.2">
      <c r="A107" s="182">
        <f>Upplýsingar!$E$14</f>
        <v>0</v>
      </c>
      <c r="B107" s="35" t="s">
        <v>8</v>
      </c>
      <c r="C107" s="35" t="str">
        <f>+Maí!B42</f>
        <v>Dagsferðir</v>
      </c>
      <c r="D107" s="35">
        <f>+Maí!C42</f>
        <v>0</v>
      </c>
    </row>
    <row r="108" spans="1:4" x14ac:dyDescent="0.2">
      <c r="A108" s="182">
        <f>Upplýsingar!$E$14</f>
        <v>0</v>
      </c>
      <c r="B108" s="35" t="s">
        <v>8</v>
      </c>
      <c r="C108" s="35" t="str">
        <f>+Maí!B43</f>
        <v>Húsaleiga</v>
      </c>
      <c r="D108" s="35">
        <f>+Maí!C43</f>
        <v>0</v>
      </c>
    </row>
    <row r="109" spans="1:4" x14ac:dyDescent="0.2">
      <c r="A109" s="182">
        <f>Upplýsingar!$E$14</f>
        <v>0</v>
      </c>
      <c r="B109" s="35" t="s">
        <v>8</v>
      </c>
      <c r="C109" s="35" t="str">
        <f>+Maí!B44</f>
        <v>Vörusala</v>
      </c>
      <c r="D109" s="35">
        <f>+Maí!C44</f>
        <v>0</v>
      </c>
    </row>
    <row r="110" spans="1:4" x14ac:dyDescent="0.2">
      <c r="A110" s="182">
        <f>Upplýsingar!$E$14</f>
        <v>0</v>
      </c>
      <c r="B110" s="35" t="s">
        <v>8</v>
      </c>
      <c r="C110" s="35" t="str">
        <f>+Maí!B45</f>
        <v>Stakir flugmiðar</v>
      </c>
      <c r="D110" s="35">
        <f>+Maí!C45</f>
        <v>0</v>
      </c>
    </row>
    <row r="111" spans="1:4" x14ac:dyDescent="0.2">
      <c r="A111" s="182">
        <f>Upplýsingar!$E$14</f>
        <v>0</v>
      </c>
      <c r="B111" s="35" t="s">
        <v>8</v>
      </c>
      <c r="C111" s="35" t="str">
        <f>+Maí!B46</f>
        <v>Gisting sem ekki er seld með annarri þjónustu</v>
      </c>
      <c r="D111" s="35">
        <f>+Maí!C46</f>
        <v>0</v>
      </c>
    </row>
    <row r="112" spans="1:4" x14ac:dyDescent="0.2">
      <c r="A112" s="182">
        <f>Upplýsingar!$E$14</f>
        <v>0</v>
      </c>
      <c r="B112" s="35" t="s">
        <v>8</v>
      </c>
      <c r="C112" s="35" t="str">
        <f>+Maí!B47</f>
        <v>Veiðileyfi (ef gisting er innifalin er veltan tryggingaskyld)</v>
      </c>
      <c r="D112" s="35">
        <f>+Maí!C47</f>
        <v>0</v>
      </c>
    </row>
    <row r="113" spans="1:4" x14ac:dyDescent="0.2">
      <c r="A113" s="182">
        <f>Upplýsingar!$E$14</f>
        <v>0</v>
      </c>
      <c r="B113" s="35" t="s">
        <v>8</v>
      </c>
      <c r="C113" s="35" t="str">
        <f>+Maí!B48</f>
        <v>Annað - (hvað)</v>
      </c>
      <c r="D113" s="35">
        <f>+Maí!C48</f>
        <v>0</v>
      </c>
    </row>
    <row r="114" spans="1:4" x14ac:dyDescent="0.2">
      <c r="A114" s="182">
        <f>Upplýsingar!$E$14</f>
        <v>0</v>
      </c>
      <c r="B114" s="35" t="s">
        <v>8</v>
      </c>
      <c r="C114" s="35">
        <f>+Maí!B49</f>
        <v>0</v>
      </c>
      <c r="D114" s="35">
        <f>+Maí!C49</f>
        <v>0</v>
      </c>
    </row>
    <row r="115" spans="1:4" x14ac:dyDescent="0.2">
      <c r="A115" s="182">
        <f>Upplýsingar!$E$14</f>
        <v>0</v>
      </c>
      <c r="B115" s="35" t="s">
        <v>8</v>
      </c>
      <c r="C115" s="35">
        <f>+Maí!B50</f>
        <v>0</v>
      </c>
      <c r="D115" s="35">
        <f>+Maí!C50</f>
        <v>0</v>
      </c>
    </row>
    <row r="116" spans="1:4" x14ac:dyDescent="0.2">
      <c r="A116" s="182">
        <f>Upplýsingar!$E$14</f>
        <v>0</v>
      </c>
      <c r="B116" s="35" t="s">
        <v>8</v>
      </c>
      <c r="C116" s="35">
        <f>+Maí!B51</f>
        <v>0</v>
      </c>
      <c r="D116" s="35">
        <f>+Maí!C51</f>
        <v>0</v>
      </c>
    </row>
    <row r="117" spans="1:4" x14ac:dyDescent="0.2">
      <c r="A117" s="182">
        <f>Upplýsingar!$E$14</f>
        <v>0</v>
      </c>
      <c r="B117" s="35" t="s">
        <v>8</v>
      </c>
      <c r="C117" s="35">
        <f>+Maí!B52</f>
        <v>0</v>
      </c>
      <c r="D117" s="35">
        <f>+Maí!C52</f>
        <v>0</v>
      </c>
    </row>
    <row r="118" spans="1:4" x14ac:dyDescent="0.2">
      <c r="A118" s="182">
        <f>Upplýsingar!$E$14</f>
        <v>0</v>
      </c>
      <c r="B118" s="35" t="s">
        <v>8</v>
      </c>
      <c r="C118" s="35">
        <f>+Maí!B53</f>
        <v>0</v>
      </c>
      <c r="D118" s="35">
        <f>+Maí!C53</f>
        <v>0</v>
      </c>
    </row>
    <row r="119" spans="1:4" x14ac:dyDescent="0.2">
      <c r="A119" s="182">
        <f>Upplýsingar!$E$14</f>
        <v>0</v>
      </c>
      <c r="B119" s="35" t="s">
        <v>8</v>
      </c>
      <c r="C119" s="35">
        <f>+Maí!B54</f>
        <v>0</v>
      </c>
      <c r="D119" s="35">
        <f>+Maí!C54</f>
        <v>0</v>
      </c>
    </row>
    <row r="120" spans="1:4" x14ac:dyDescent="0.2">
      <c r="A120" s="182">
        <f>Upplýsingar!$E$14</f>
        <v>0</v>
      </c>
      <c r="B120" s="35" t="s">
        <v>8</v>
      </c>
      <c r="C120" s="35">
        <f>+Maí!B55</f>
        <v>0</v>
      </c>
      <c r="D120" s="35">
        <f>+Maí!C55</f>
        <v>0</v>
      </c>
    </row>
    <row r="121" spans="1:4" x14ac:dyDescent="0.2">
      <c r="A121" s="182">
        <f>Upplýsingar!$E$14</f>
        <v>0</v>
      </c>
      <c r="B121" s="35" t="s">
        <v>8</v>
      </c>
      <c r="C121" s="35">
        <f>+Maí!B56</f>
        <v>0</v>
      </c>
      <c r="D121" s="35">
        <f>+Maí!C56</f>
        <v>0</v>
      </c>
    </row>
    <row r="122" spans="1:4" x14ac:dyDescent="0.2">
      <c r="A122" s="182">
        <f>Upplýsingar!$E$14</f>
        <v>0</v>
      </c>
      <c r="B122" s="35" t="s">
        <v>8</v>
      </c>
      <c r="C122" s="35">
        <f>+Maí!B57</f>
        <v>0</v>
      </c>
      <c r="D122" s="35">
        <f>+Maí!C57</f>
        <v>0</v>
      </c>
    </row>
    <row r="123" spans="1:4" x14ac:dyDescent="0.2">
      <c r="A123" s="182">
        <f>Upplýsingar!$E$14</f>
        <v>0</v>
      </c>
      <c r="B123" s="35" t="s">
        <v>8</v>
      </c>
      <c r="C123" s="35">
        <f>+Maí!B58</f>
        <v>0</v>
      </c>
      <c r="D123" s="35">
        <f>+Maí!C58</f>
        <v>0</v>
      </c>
    </row>
    <row r="124" spans="1:4" x14ac:dyDescent="0.2">
      <c r="A124" s="182">
        <f>Upplýsingar!$E$14</f>
        <v>0</v>
      </c>
      <c r="B124" s="35" t="s">
        <v>8</v>
      </c>
      <c r="C124" s="35">
        <f>+Maí!B59</f>
        <v>0</v>
      </c>
      <c r="D124" s="35">
        <f>+Maí!C59</f>
        <v>0</v>
      </c>
    </row>
    <row r="125" spans="1:4" x14ac:dyDescent="0.2">
      <c r="A125" s="182">
        <f>Upplýsingar!$E$14</f>
        <v>0</v>
      </c>
      <c r="B125" s="35" t="s">
        <v>8</v>
      </c>
      <c r="C125" s="35">
        <f>+Maí!B60</f>
        <v>0</v>
      </c>
      <c r="D125" s="35">
        <f>+Maí!C60</f>
        <v>0</v>
      </c>
    </row>
    <row r="126" spans="1:4" x14ac:dyDescent="0.2">
      <c r="A126" s="182">
        <f>Upplýsingar!$E$14</f>
        <v>0</v>
      </c>
      <c r="B126" s="35" t="s">
        <v>8</v>
      </c>
      <c r="C126" s="35">
        <f>+Maí!B61</f>
        <v>0</v>
      </c>
      <c r="D126" s="35">
        <f>+Maí!C61</f>
        <v>0</v>
      </c>
    </row>
    <row r="127" spans="1:4" x14ac:dyDescent="0.2">
      <c r="A127" s="182">
        <f>Upplýsingar!$E$14</f>
        <v>0</v>
      </c>
      <c r="B127" s="35" t="s">
        <v>8</v>
      </c>
      <c r="C127" s="35">
        <f>+Maí!B62</f>
        <v>0</v>
      </c>
      <c r="D127" s="35">
        <f>+Maí!C62</f>
        <v>0</v>
      </c>
    </row>
    <row r="128" spans="1:4" x14ac:dyDescent="0.2">
      <c r="A128" s="182">
        <f>Upplýsingar!$E$14</f>
        <v>0</v>
      </c>
      <c r="B128" s="35" t="s">
        <v>8</v>
      </c>
      <c r="C128" s="35">
        <f>+Maí!B63</f>
        <v>0</v>
      </c>
      <c r="D128" s="35">
        <f>+Maí!C63</f>
        <v>0</v>
      </c>
    </row>
    <row r="129" spans="1:4" x14ac:dyDescent="0.2">
      <c r="A129" s="182">
        <f>Upplýsingar!$E$14</f>
        <v>0</v>
      </c>
      <c r="B129" s="35" t="s">
        <v>8</v>
      </c>
      <c r="C129" s="35">
        <f>+Maí!B64</f>
        <v>0</v>
      </c>
      <c r="D129" s="35">
        <f>+Maí!C64</f>
        <v>0</v>
      </c>
    </row>
    <row r="130" spans="1:4" x14ac:dyDescent="0.2">
      <c r="A130" s="182">
        <f>Upplýsingar!$E$14</f>
        <v>0</v>
      </c>
      <c r="B130" s="35" t="s">
        <v>8</v>
      </c>
      <c r="C130" s="35">
        <f>+Maí!B65</f>
        <v>0</v>
      </c>
      <c r="D130" s="35">
        <f>+Maí!C65</f>
        <v>0</v>
      </c>
    </row>
    <row r="131" spans="1:4" x14ac:dyDescent="0.2">
      <c r="A131" s="183">
        <f>Upplýsingar!$E$14</f>
        <v>0</v>
      </c>
      <c r="B131" s="36" t="s">
        <v>8</v>
      </c>
      <c r="C131" s="36">
        <f>+Maí!B66</f>
        <v>0</v>
      </c>
      <c r="D131" s="36">
        <f>+Maí!C66</f>
        <v>0</v>
      </c>
    </row>
    <row r="132" spans="1:4" x14ac:dyDescent="0.2">
      <c r="A132" s="182">
        <f>Upplýsingar!$E$14</f>
        <v>0</v>
      </c>
      <c r="B132" s="35" t="s">
        <v>9</v>
      </c>
      <c r="C132" s="35" t="str">
        <f>+Júní!B41</f>
        <v>Pakkaferðir sem tiheyra tryggingaskyldu annarra seljenda</v>
      </c>
      <c r="D132" s="35">
        <f>+Júní!C41</f>
        <v>0</v>
      </c>
    </row>
    <row r="133" spans="1:4" x14ac:dyDescent="0.2">
      <c r="A133" s="182">
        <f>Upplýsingar!$E$14</f>
        <v>0</v>
      </c>
      <c r="B133" s="35" t="s">
        <v>9</v>
      </c>
      <c r="C133" s="35" t="str">
        <f>+Júní!B42</f>
        <v>Dagsferðir</v>
      </c>
      <c r="D133" s="35">
        <f>+Júní!C42</f>
        <v>0</v>
      </c>
    </row>
    <row r="134" spans="1:4" x14ac:dyDescent="0.2">
      <c r="A134" s="182">
        <f>Upplýsingar!$E$14</f>
        <v>0</v>
      </c>
      <c r="B134" s="35" t="s">
        <v>9</v>
      </c>
      <c r="C134" s="35" t="str">
        <f>+Júní!B43</f>
        <v>Húsaleiga</v>
      </c>
      <c r="D134" s="35">
        <f>+Júní!C43</f>
        <v>0</v>
      </c>
    </row>
    <row r="135" spans="1:4" x14ac:dyDescent="0.2">
      <c r="A135" s="182">
        <f>Upplýsingar!$E$14</f>
        <v>0</v>
      </c>
      <c r="B135" s="35" t="s">
        <v>9</v>
      </c>
      <c r="C135" s="35" t="str">
        <f>+Júní!B44</f>
        <v>Vörusala</v>
      </c>
      <c r="D135" s="35">
        <f>+Júní!C44</f>
        <v>0</v>
      </c>
    </row>
    <row r="136" spans="1:4" x14ac:dyDescent="0.2">
      <c r="A136" s="182">
        <f>Upplýsingar!$E$14</f>
        <v>0</v>
      </c>
      <c r="B136" s="35" t="s">
        <v>9</v>
      </c>
      <c r="C136" s="35" t="str">
        <f>+Júní!B45</f>
        <v>Stakir flugmiðar</v>
      </c>
      <c r="D136" s="35">
        <f>+Júní!C45</f>
        <v>0</v>
      </c>
    </row>
    <row r="137" spans="1:4" x14ac:dyDescent="0.2">
      <c r="A137" s="182">
        <f>Upplýsingar!$E$14</f>
        <v>0</v>
      </c>
      <c r="B137" s="35" t="s">
        <v>9</v>
      </c>
      <c r="C137" s="35" t="str">
        <f>+Júní!B46</f>
        <v>Gisting sem ekki er seld með annarri þjónustu</v>
      </c>
      <c r="D137" s="35">
        <f>+Júní!C46</f>
        <v>0</v>
      </c>
    </row>
    <row r="138" spans="1:4" x14ac:dyDescent="0.2">
      <c r="A138" s="182">
        <f>Upplýsingar!$E$14</f>
        <v>0</v>
      </c>
      <c r="B138" s="35" t="s">
        <v>9</v>
      </c>
      <c r="C138" s="35" t="str">
        <f>+Júní!B47</f>
        <v>Veiðileyfi (ef gisting er innifalin er veltan tryggingaskyld)</v>
      </c>
      <c r="D138" s="35">
        <f>+Júní!C47</f>
        <v>0</v>
      </c>
    </row>
    <row r="139" spans="1:4" x14ac:dyDescent="0.2">
      <c r="A139" s="182">
        <f>Upplýsingar!$E$14</f>
        <v>0</v>
      </c>
      <c r="B139" s="35" t="s">
        <v>9</v>
      </c>
      <c r="C139" s="35" t="str">
        <f>+Júní!B48</f>
        <v>Annað - (hvað)</v>
      </c>
      <c r="D139" s="35">
        <f>+Júní!C48</f>
        <v>0</v>
      </c>
    </row>
    <row r="140" spans="1:4" x14ac:dyDescent="0.2">
      <c r="A140" s="182">
        <f>Upplýsingar!$E$14</f>
        <v>0</v>
      </c>
      <c r="B140" s="35" t="s">
        <v>9</v>
      </c>
      <c r="C140" s="35">
        <f>+Júní!B49</f>
        <v>0</v>
      </c>
      <c r="D140" s="35">
        <f>+Júní!C49</f>
        <v>0</v>
      </c>
    </row>
    <row r="141" spans="1:4" x14ac:dyDescent="0.2">
      <c r="A141" s="182">
        <f>Upplýsingar!$E$14</f>
        <v>0</v>
      </c>
      <c r="B141" s="35" t="s">
        <v>9</v>
      </c>
      <c r="C141" s="35">
        <f>+Júní!B50</f>
        <v>0</v>
      </c>
      <c r="D141" s="35">
        <f>+Júní!C50</f>
        <v>0</v>
      </c>
    </row>
    <row r="142" spans="1:4" x14ac:dyDescent="0.2">
      <c r="A142" s="182">
        <f>Upplýsingar!$E$14</f>
        <v>0</v>
      </c>
      <c r="B142" s="35" t="s">
        <v>9</v>
      </c>
      <c r="C142" s="35">
        <f>+Júní!B51</f>
        <v>0</v>
      </c>
      <c r="D142" s="35">
        <f>+Júní!C51</f>
        <v>0</v>
      </c>
    </row>
    <row r="143" spans="1:4" x14ac:dyDescent="0.2">
      <c r="A143" s="182">
        <f>Upplýsingar!$E$14</f>
        <v>0</v>
      </c>
      <c r="B143" s="35" t="s">
        <v>9</v>
      </c>
      <c r="C143" s="35">
        <f>+Júní!B52</f>
        <v>0</v>
      </c>
      <c r="D143" s="35">
        <f>+Júní!C52</f>
        <v>0</v>
      </c>
    </row>
    <row r="144" spans="1:4" x14ac:dyDescent="0.2">
      <c r="A144" s="182">
        <f>Upplýsingar!$E$14</f>
        <v>0</v>
      </c>
      <c r="B144" s="35" t="s">
        <v>9</v>
      </c>
      <c r="C144" s="35">
        <f>+Júní!B53</f>
        <v>0</v>
      </c>
      <c r="D144" s="35">
        <f>+Júní!C53</f>
        <v>0</v>
      </c>
    </row>
    <row r="145" spans="1:4" x14ac:dyDescent="0.2">
      <c r="A145" s="182">
        <f>Upplýsingar!$E$14</f>
        <v>0</v>
      </c>
      <c r="B145" s="35" t="s">
        <v>9</v>
      </c>
      <c r="C145" s="35">
        <f>+Júní!B54</f>
        <v>0</v>
      </c>
      <c r="D145" s="35">
        <f>+Júní!C54</f>
        <v>0</v>
      </c>
    </row>
    <row r="146" spans="1:4" x14ac:dyDescent="0.2">
      <c r="A146" s="182">
        <f>Upplýsingar!$E$14</f>
        <v>0</v>
      </c>
      <c r="B146" s="35" t="s">
        <v>9</v>
      </c>
      <c r="C146" s="35">
        <f>+Júní!B55</f>
        <v>0</v>
      </c>
      <c r="D146" s="35">
        <f>+Júní!C55</f>
        <v>0</v>
      </c>
    </row>
    <row r="147" spans="1:4" x14ac:dyDescent="0.2">
      <c r="A147" s="182">
        <f>Upplýsingar!$E$14</f>
        <v>0</v>
      </c>
      <c r="B147" s="35" t="s">
        <v>9</v>
      </c>
      <c r="C147" s="35">
        <f>+Júní!B56</f>
        <v>0</v>
      </c>
      <c r="D147" s="35">
        <f>+Júní!C56</f>
        <v>0</v>
      </c>
    </row>
    <row r="148" spans="1:4" x14ac:dyDescent="0.2">
      <c r="A148" s="182">
        <f>Upplýsingar!$E$14</f>
        <v>0</v>
      </c>
      <c r="B148" s="35" t="s">
        <v>9</v>
      </c>
      <c r="C148" s="35">
        <f>+Júní!B57</f>
        <v>0</v>
      </c>
      <c r="D148" s="35">
        <f>+Júní!C57</f>
        <v>0</v>
      </c>
    </row>
    <row r="149" spans="1:4" x14ac:dyDescent="0.2">
      <c r="A149" s="182">
        <f>Upplýsingar!$E$14</f>
        <v>0</v>
      </c>
      <c r="B149" s="35" t="s">
        <v>9</v>
      </c>
      <c r="C149" s="35">
        <f>+Júní!B58</f>
        <v>0</v>
      </c>
      <c r="D149" s="35">
        <f>+Júní!C58</f>
        <v>0</v>
      </c>
    </row>
    <row r="150" spans="1:4" x14ac:dyDescent="0.2">
      <c r="A150" s="182">
        <f>Upplýsingar!$E$14</f>
        <v>0</v>
      </c>
      <c r="B150" s="35" t="s">
        <v>9</v>
      </c>
      <c r="C150" s="35">
        <f>+Júní!B59</f>
        <v>0</v>
      </c>
      <c r="D150" s="35">
        <f>+Júní!C59</f>
        <v>0</v>
      </c>
    </row>
    <row r="151" spans="1:4" x14ac:dyDescent="0.2">
      <c r="A151" s="182">
        <f>Upplýsingar!$E$14</f>
        <v>0</v>
      </c>
      <c r="B151" s="35" t="s">
        <v>9</v>
      </c>
      <c r="C151" s="35">
        <f>+Júní!B60</f>
        <v>0</v>
      </c>
      <c r="D151" s="35">
        <f>+Júní!C60</f>
        <v>0</v>
      </c>
    </row>
    <row r="152" spans="1:4" x14ac:dyDescent="0.2">
      <c r="A152" s="182">
        <f>Upplýsingar!$E$14</f>
        <v>0</v>
      </c>
      <c r="B152" s="35" t="s">
        <v>9</v>
      </c>
      <c r="C152" s="35">
        <f>+Júní!B61</f>
        <v>0</v>
      </c>
      <c r="D152" s="35">
        <f>+Júní!C61</f>
        <v>0</v>
      </c>
    </row>
    <row r="153" spans="1:4" x14ac:dyDescent="0.2">
      <c r="A153" s="182">
        <f>Upplýsingar!$E$14</f>
        <v>0</v>
      </c>
      <c r="B153" s="35" t="s">
        <v>9</v>
      </c>
      <c r="C153" s="35">
        <f>+Júní!B62</f>
        <v>0</v>
      </c>
      <c r="D153" s="35">
        <f>+Júní!C62</f>
        <v>0</v>
      </c>
    </row>
    <row r="154" spans="1:4" x14ac:dyDescent="0.2">
      <c r="A154" s="182">
        <f>Upplýsingar!$E$14</f>
        <v>0</v>
      </c>
      <c r="B154" s="35" t="s">
        <v>9</v>
      </c>
      <c r="C154" s="35">
        <f>+Júní!B63</f>
        <v>0</v>
      </c>
      <c r="D154" s="35">
        <f>+Júní!C63</f>
        <v>0</v>
      </c>
    </row>
    <row r="155" spans="1:4" x14ac:dyDescent="0.2">
      <c r="A155" s="182">
        <f>Upplýsingar!$E$14</f>
        <v>0</v>
      </c>
      <c r="B155" s="35" t="s">
        <v>9</v>
      </c>
      <c r="C155" s="35">
        <f>+Júní!B64</f>
        <v>0</v>
      </c>
      <c r="D155" s="35">
        <f>+Júní!C64</f>
        <v>0</v>
      </c>
    </row>
    <row r="156" spans="1:4" x14ac:dyDescent="0.2">
      <c r="A156" s="182">
        <f>Upplýsingar!$E$14</f>
        <v>0</v>
      </c>
      <c r="B156" s="35" t="s">
        <v>9</v>
      </c>
      <c r="C156" s="35">
        <f>+Júní!B65</f>
        <v>0</v>
      </c>
      <c r="D156" s="35">
        <f>+Júní!C65</f>
        <v>0</v>
      </c>
    </row>
    <row r="157" spans="1:4" x14ac:dyDescent="0.2">
      <c r="A157" s="183">
        <f>Upplýsingar!$E$14</f>
        <v>0</v>
      </c>
      <c r="B157" s="36" t="s">
        <v>9</v>
      </c>
      <c r="C157" s="36">
        <f>+Júní!B66</f>
        <v>0</v>
      </c>
      <c r="D157" s="36">
        <f>+Júní!C66</f>
        <v>0</v>
      </c>
    </row>
    <row r="158" spans="1:4" x14ac:dyDescent="0.2">
      <c r="A158" s="182">
        <f>Upplýsingar!$E$14</f>
        <v>0</v>
      </c>
      <c r="B158" s="35" t="s">
        <v>10</v>
      </c>
      <c r="C158" s="35" t="str">
        <f>+Júlí!B41</f>
        <v>Pakkaferðir sem tiheyra tryggingaskyldu annarra seljenda</v>
      </c>
      <c r="D158" s="35">
        <f>+Júlí!C41</f>
        <v>0</v>
      </c>
    </row>
    <row r="159" spans="1:4" x14ac:dyDescent="0.2">
      <c r="A159" s="182">
        <f>Upplýsingar!$E$14</f>
        <v>0</v>
      </c>
      <c r="B159" s="35" t="s">
        <v>10</v>
      </c>
      <c r="C159" s="35" t="str">
        <f>+Júlí!B42</f>
        <v>Dagsferðir</v>
      </c>
      <c r="D159" s="35">
        <f>+Júlí!C42</f>
        <v>0</v>
      </c>
    </row>
    <row r="160" spans="1:4" x14ac:dyDescent="0.2">
      <c r="A160" s="182">
        <f>Upplýsingar!$E$14</f>
        <v>0</v>
      </c>
      <c r="B160" s="35" t="s">
        <v>10</v>
      </c>
      <c r="C160" s="35" t="str">
        <f>+Júlí!B43</f>
        <v>Húsaleiga</v>
      </c>
      <c r="D160" s="35">
        <f>+Júlí!C43</f>
        <v>0</v>
      </c>
    </row>
    <row r="161" spans="1:4" x14ac:dyDescent="0.2">
      <c r="A161" s="182">
        <f>Upplýsingar!$E$14</f>
        <v>0</v>
      </c>
      <c r="B161" s="35" t="s">
        <v>10</v>
      </c>
      <c r="C161" s="35" t="str">
        <f>+Júlí!B44</f>
        <v>Vörusala</v>
      </c>
      <c r="D161" s="35">
        <f>+Júlí!C44</f>
        <v>0</v>
      </c>
    </row>
    <row r="162" spans="1:4" x14ac:dyDescent="0.2">
      <c r="A162" s="182">
        <f>Upplýsingar!$E$14</f>
        <v>0</v>
      </c>
      <c r="B162" s="35" t="s">
        <v>10</v>
      </c>
      <c r="C162" s="35" t="str">
        <f>+Júlí!B45</f>
        <v>Stakir flugmiðar</v>
      </c>
      <c r="D162" s="35">
        <f>+Júlí!C45</f>
        <v>0</v>
      </c>
    </row>
    <row r="163" spans="1:4" x14ac:dyDescent="0.2">
      <c r="A163" s="182">
        <f>Upplýsingar!$E$14</f>
        <v>0</v>
      </c>
      <c r="B163" s="35" t="s">
        <v>10</v>
      </c>
      <c r="C163" s="35" t="str">
        <f>+Júlí!B46</f>
        <v>Gisting sem ekki er seld með annarri þjónustu</v>
      </c>
      <c r="D163" s="35">
        <f>+Júlí!C46</f>
        <v>0</v>
      </c>
    </row>
    <row r="164" spans="1:4" x14ac:dyDescent="0.2">
      <c r="A164" s="182">
        <f>Upplýsingar!$E$14</f>
        <v>0</v>
      </c>
      <c r="B164" s="35" t="s">
        <v>10</v>
      </c>
      <c r="C164" s="35" t="str">
        <f>+Júlí!B47</f>
        <v>Veiðileyfi (ef gisting er innifalin er veltan tryggingaskyld)</v>
      </c>
      <c r="D164" s="35">
        <f>+Júlí!C47</f>
        <v>0</v>
      </c>
    </row>
    <row r="165" spans="1:4" x14ac:dyDescent="0.2">
      <c r="A165" s="182">
        <f>Upplýsingar!$E$14</f>
        <v>0</v>
      </c>
      <c r="B165" s="35" t="s">
        <v>10</v>
      </c>
      <c r="C165" s="35" t="str">
        <f>+Júlí!B48</f>
        <v>Annað - (hvað)</v>
      </c>
      <c r="D165" s="35">
        <f>+Júlí!C48</f>
        <v>0</v>
      </c>
    </row>
    <row r="166" spans="1:4" x14ac:dyDescent="0.2">
      <c r="A166" s="182">
        <f>Upplýsingar!$E$14</f>
        <v>0</v>
      </c>
      <c r="B166" s="35" t="s">
        <v>10</v>
      </c>
      <c r="C166" s="35">
        <f>+Júlí!B49</f>
        <v>0</v>
      </c>
      <c r="D166" s="35">
        <f>+Júlí!C49</f>
        <v>0</v>
      </c>
    </row>
    <row r="167" spans="1:4" x14ac:dyDescent="0.2">
      <c r="A167" s="182">
        <f>Upplýsingar!$E$14</f>
        <v>0</v>
      </c>
      <c r="B167" s="35" t="s">
        <v>10</v>
      </c>
      <c r="C167" s="35">
        <f>+Júlí!B50</f>
        <v>0</v>
      </c>
      <c r="D167" s="35">
        <f>+Júlí!C50</f>
        <v>0</v>
      </c>
    </row>
    <row r="168" spans="1:4" x14ac:dyDescent="0.2">
      <c r="A168" s="182">
        <f>Upplýsingar!$E$14</f>
        <v>0</v>
      </c>
      <c r="B168" s="35" t="s">
        <v>10</v>
      </c>
      <c r="C168" s="35">
        <f>+Júlí!B51</f>
        <v>0</v>
      </c>
      <c r="D168" s="35">
        <f>+Júlí!C51</f>
        <v>0</v>
      </c>
    </row>
    <row r="169" spans="1:4" x14ac:dyDescent="0.2">
      <c r="A169" s="182">
        <f>Upplýsingar!$E$14</f>
        <v>0</v>
      </c>
      <c r="B169" s="35" t="s">
        <v>10</v>
      </c>
      <c r="C169" s="35">
        <f>+Júlí!B52</f>
        <v>0</v>
      </c>
      <c r="D169" s="35">
        <f>+Júlí!C52</f>
        <v>0</v>
      </c>
    </row>
    <row r="170" spans="1:4" x14ac:dyDescent="0.2">
      <c r="A170" s="182">
        <f>Upplýsingar!$E$14</f>
        <v>0</v>
      </c>
      <c r="B170" s="35" t="s">
        <v>10</v>
      </c>
      <c r="C170" s="35">
        <f>+Júlí!B53</f>
        <v>0</v>
      </c>
      <c r="D170" s="35">
        <f>+Júlí!C53</f>
        <v>0</v>
      </c>
    </row>
    <row r="171" spans="1:4" x14ac:dyDescent="0.2">
      <c r="A171" s="182">
        <f>Upplýsingar!$E$14</f>
        <v>0</v>
      </c>
      <c r="B171" s="35" t="s">
        <v>10</v>
      </c>
      <c r="C171" s="35">
        <f>+Júlí!B54</f>
        <v>0</v>
      </c>
      <c r="D171" s="35">
        <f>+Júlí!C54</f>
        <v>0</v>
      </c>
    </row>
    <row r="172" spans="1:4" x14ac:dyDescent="0.2">
      <c r="A172" s="182">
        <f>Upplýsingar!$E$14</f>
        <v>0</v>
      </c>
      <c r="B172" s="35" t="s">
        <v>10</v>
      </c>
      <c r="C172" s="35">
        <f>+Júlí!B55</f>
        <v>0</v>
      </c>
      <c r="D172" s="35">
        <f>+Júlí!C55</f>
        <v>0</v>
      </c>
    </row>
    <row r="173" spans="1:4" x14ac:dyDescent="0.2">
      <c r="A173" s="182">
        <f>Upplýsingar!$E$14</f>
        <v>0</v>
      </c>
      <c r="B173" s="35" t="s">
        <v>10</v>
      </c>
      <c r="C173" s="35">
        <f>+Júlí!B56</f>
        <v>0</v>
      </c>
      <c r="D173" s="35">
        <f>+Júlí!C56</f>
        <v>0</v>
      </c>
    </row>
    <row r="174" spans="1:4" x14ac:dyDescent="0.2">
      <c r="A174" s="182">
        <f>Upplýsingar!$E$14</f>
        <v>0</v>
      </c>
      <c r="B174" s="35" t="s">
        <v>10</v>
      </c>
      <c r="C174" s="35">
        <f>+Júlí!B57</f>
        <v>0</v>
      </c>
      <c r="D174" s="35">
        <f>+Júlí!C57</f>
        <v>0</v>
      </c>
    </row>
    <row r="175" spans="1:4" x14ac:dyDescent="0.2">
      <c r="A175" s="182">
        <f>Upplýsingar!$E$14</f>
        <v>0</v>
      </c>
      <c r="B175" s="35" t="s">
        <v>10</v>
      </c>
      <c r="C175" s="35">
        <f>+Júlí!B58</f>
        <v>0</v>
      </c>
      <c r="D175" s="35">
        <f>+Júlí!C58</f>
        <v>0</v>
      </c>
    </row>
    <row r="176" spans="1:4" x14ac:dyDescent="0.2">
      <c r="A176" s="182">
        <f>Upplýsingar!$E$14</f>
        <v>0</v>
      </c>
      <c r="B176" s="35" t="s">
        <v>10</v>
      </c>
      <c r="C176" s="35">
        <f>+Júlí!B59</f>
        <v>0</v>
      </c>
      <c r="D176" s="35">
        <f>+Júlí!C59</f>
        <v>0</v>
      </c>
    </row>
    <row r="177" spans="1:4" x14ac:dyDescent="0.2">
      <c r="A177" s="182">
        <f>Upplýsingar!$E$14</f>
        <v>0</v>
      </c>
      <c r="B177" s="35" t="s">
        <v>10</v>
      </c>
      <c r="C177" s="35">
        <f>+Júlí!B60</f>
        <v>0</v>
      </c>
      <c r="D177" s="35">
        <f>+Júlí!C60</f>
        <v>0</v>
      </c>
    </row>
    <row r="178" spans="1:4" x14ac:dyDescent="0.2">
      <c r="A178" s="182">
        <f>Upplýsingar!$E$14</f>
        <v>0</v>
      </c>
      <c r="B178" s="35" t="s">
        <v>10</v>
      </c>
      <c r="C178" s="35">
        <f>+Júlí!B61</f>
        <v>0</v>
      </c>
      <c r="D178" s="35">
        <f>+Júlí!C61</f>
        <v>0</v>
      </c>
    </row>
    <row r="179" spans="1:4" x14ac:dyDescent="0.2">
      <c r="A179" s="182">
        <f>Upplýsingar!$E$14</f>
        <v>0</v>
      </c>
      <c r="B179" s="35" t="s">
        <v>10</v>
      </c>
      <c r="C179" s="35">
        <f>+Júlí!B62</f>
        <v>0</v>
      </c>
      <c r="D179" s="35">
        <f>+Júlí!C62</f>
        <v>0</v>
      </c>
    </row>
    <row r="180" spans="1:4" x14ac:dyDescent="0.2">
      <c r="A180" s="182">
        <f>Upplýsingar!$E$14</f>
        <v>0</v>
      </c>
      <c r="B180" s="35" t="s">
        <v>10</v>
      </c>
      <c r="C180" s="35">
        <f>+Júlí!B63</f>
        <v>0</v>
      </c>
      <c r="D180" s="35">
        <f>+Júlí!C63</f>
        <v>0</v>
      </c>
    </row>
    <row r="181" spans="1:4" x14ac:dyDescent="0.2">
      <c r="A181" s="182">
        <f>Upplýsingar!$E$14</f>
        <v>0</v>
      </c>
      <c r="B181" s="35" t="s">
        <v>10</v>
      </c>
      <c r="C181" s="35">
        <f>+Júlí!B64</f>
        <v>0</v>
      </c>
      <c r="D181" s="35">
        <f>+Júlí!C64</f>
        <v>0</v>
      </c>
    </row>
    <row r="182" spans="1:4" x14ac:dyDescent="0.2">
      <c r="A182" s="182">
        <f>Upplýsingar!$E$14</f>
        <v>0</v>
      </c>
      <c r="B182" s="35" t="s">
        <v>10</v>
      </c>
      <c r="C182" s="35">
        <f>+Júlí!B65</f>
        <v>0</v>
      </c>
      <c r="D182" s="35">
        <f>+Júlí!C65</f>
        <v>0</v>
      </c>
    </row>
    <row r="183" spans="1:4" x14ac:dyDescent="0.2">
      <c r="A183" s="183">
        <f>Upplýsingar!$E$14</f>
        <v>0</v>
      </c>
      <c r="B183" s="36" t="s">
        <v>10</v>
      </c>
      <c r="C183" s="36">
        <f>+Júlí!B66</f>
        <v>0</v>
      </c>
      <c r="D183" s="36">
        <f>+Júlí!C66</f>
        <v>0</v>
      </c>
    </row>
    <row r="184" spans="1:4" x14ac:dyDescent="0.2">
      <c r="A184" s="182">
        <f>Upplýsingar!$E$14</f>
        <v>0</v>
      </c>
      <c r="B184" s="35" t="s">
        <v>11</v>
      </c>
      <c r="C184" s="35" t="str">
        <f>+Ágúst!B41</f>
        <v>Pakkaferðir sem tiheyra tryggingaskyldu annarra seljenda</v>
      </c>
      <c r="D184" s="35">
        <f>+Ágúst!C41</f>
        <v>0</v>
      </c>
    </row>
    <row r="185" spans="1:4" x14ac:dyDescent="0.2">
      <c r="A185" s="182">
        <f>Upplýsingar!$E$14</f>
        <v>0</v>
      </c>
      <c r="B185" s="35" t="s">
        <v>11</v>
      </c>
      <c r="C185" s="35" t="str">
        <f>+Ágúst!B42</f>
        <v>Dagsferðir</v>
      </c>
      <c r="D185" s="35">
        <f>+Ágúst!C42</f>
        <v>0</v>
      </c>
    </row>
    <row r="186" spans="1:4" x14ac:dyDescent="0.2">
      <c r="A186" s="182">
        <f>Upplýsingar!$E$14</f>
        <v>0</v>
      </c>
      <c r="B186" s="35" t="s">
        <v>11</v>
      </c>
      <c r="C186" s="35" t="str">
        <f>+Ágúst!B43</f>
        <v>Húsaleiga</v>
      </c>
      <c r="D186" s="35">
        <f>+Ágúst!C43</f>
        <v>0</v>
      </c>
    </row>
    <row r="187" spans="1:4" x14ac:dyDescent="0.2">
      <c r="A187" s="182">
        <f>Upplýsingar!$E$14</f>
        <v>0</v>
      </c>
      <c r="B187" s="35" t="s">
        <v>11</v>
      </c>
      <c r="C187" s="35" t="str">
        <f>+Ágúst!B44</f>
        <v>Vörusala</v>
      </c>
      <c r="D187" s="35">
        <f>+Ágúst!C44</f>
        <v>0</v>
      </c>
    </row>
    <row r="188" spans="1:4" x14ac:dyDescent="0.2">
      <c r="A188" s="182">
        <f>Upplýsingar!$E$14</f>
        <v>0</v>
      </c>
      <c r="B188" s="35" t="s">
        <v>11</v>
      </c>
      <c r="C188" s="35" t="str">
        <f>+Ágúst!B45</f>
        <v>Stakir flugmiðar</v>
      </c>
      <c r="D188" s="35">
        <f>+Ágúst!C45</f>
        <v>0</v>
      </c>
    </row>
    <row r="189" spans="1:4" x14ac:dyDescent="0.2">
      <c r="A189" s="182">
        <f>Upplýsingar!$E$14</f>
        <v>0</v>
      </c>
      <c r="B189" s="35" t="s">
        <v>11</v>
      </c>
      <c r="C189" s="35" t="str">
        <f>+Ágúst!B46</f>
        <v>Gisting sem ekki er seld með annarri þjónustu</v>
      </c>
      <c r="D189" s="35">
        <f>+Ágúst!C46</f>
        <v>0</v>
      </c>
    </row>
    <row r="190" spans="1:4" x14ac:dyDescent="0.2">
      <c r="A190" s="182">
        <f>Upplýsingar!$E$14</f>
        <v>0</v>
      </c>
      <c r="B190" s="35" t="s">
        <v>11</v>
      </c>
      <c r="C190" s="35" t="str">
        <f>+Ágúst!B47</f>
        <v>Veiðileyfi (ef gisting er innifalin er veltan tryggingaskyld)</v>
      </c>
      <c r="D190" s="35">
        <f>+Ágúst!C47</f>
        <v>0</v>
      </c>
    </row>
    <row r="191" spans="1:4" x14ac:dyDescent="0.2">
      <c r="A191" s="182">
        <f>Upplýsingar!$E$14</f>
        <v>0</v>
      </c>
      <c r="B191" s="35" t="s">
        <v>11</v>
      </c>
      <c r="C191" s="35" t="str">
        <f>+Ágúst!B48</f>
        <v>Annað - (hvað)</v>
      </c>
      <c r="D191" s="35">
        <f>+Ágúst!C48</f>
        <v>0</v>
      </c>
    </row>
    <row r="192" spans="1:4" x14ac:dyDescent="0.2">
      <c r="A192" s="182">
        <f>Upplýsingar!$E$14</f>
        <v>0</v>
      </c>
      <c r="B192" s="35" t="s">
        <v>11</v>
      </c>
      <c r="C192" s="35">
        <f>+Ágúst!B49</f>
        <v>0</v>
      </c>
      <c r="D192" s="35">
        <f>+Ágúst!C49</f>
        <v>0</v>
      </c>
    </row>
    <row r="193" spans="1:4" x14ac:dyDescent="0.2">
      <c r="A193" s="182">
        <f>Upplýsingar!$E$14</f>
        <v>0</v>
      </c>
      <c r="B193" s="35" t="s">
        <v>11</v>
      </c>
      <c r="C193" s="35">
        <f>+Ágúst!B50</f>
        <v>0</v>
      </c>
      <c r="D193" s="35">
        <f>+Ágúst!C50</f>
        <v>0</v>
      </c>
    </row>
    <row r="194" spans="1:4" x14ac:dyDescent="0.2">
      <c r="A194" s="182">
        <f>Upplýsingar!$E$14</f>
        <v>0</v>
      </c>
      <c r="B194" s="35" t="s">
        <v>11</v>
      </c>
      <c r="C194" s="35">
        <f>+Ágúst!B51</f>
        <v>0</v>
      </c>
      <c r="D194" s="35">
        <f>+Ágúst!C51</f>
        <v>0</v>
      </c>
    </row>
    <row r="195" spans="1:4" x14ac:dyDescent="0.2">
      <c r="A195" s="182">
        <f>Upplýsingar!$E$14</f>
        <v>0</v>
      </c>
      <c r="B195" s="35" t="s">
        <v>11</v>
      </c>
      <c r="C195" s="35">
        <f>+Ágúst!B52</f>
        <v>0</v>
      </c>
      <c r="D195" s="35">
        <f>+Ágúst!C52</f>
        <v>0</v>
      </c>
    </row>
    <row r="196" spans="1:4" x14ac:dyDescent="0.2">
      <c r="A196" s="182">
        <f>Upplýsingar!$E$14</f>
        <v>0</v>
      </c>
      <c r="B196" s="35" t="s">
        <v>11</v>
      </c>
      <c r="C196" s="35">
        <f>+Ágúst!B53</f>
        <v>0</v>
      </c>
      <c r="D196" s="35">
        <f>+Ágúst!C53</f>
        <v>0</v>
      </c>
    </row>
    <row r="197" spans="1:4" x14ac:dyDescent="0.2">
      <c r="A197" s="182">
        <f>Upplýsingar!$E$14</f>
        <v>0</v>
      </c>
      <c r="B197" s="35" t="s">
        <v>11</v>
      </c>
      <c r="C197" s="35">
        <f>+Ágúst!B54</f>
        <v>0</v>
      </c>
      <c r="D197" s="35">
        <f>+Ágúst!C54</f>
        <v>0</v>
      </c>
    </row>
    <row r="198" spans="1:4" x14ac:dyDescent="0.2">
      <c r="A198" s="182">
        <f>Upplýsingar!$E$14</f>
        <v>0</v>
      </c>
      <c r="B198" s="35" t="s">
        <v>11</v>
      </c>
      <c r="C198" s="35">
        <f>+Ágúst!B55</f>
        <v>0</v>
      </c>
      <c r="D198" s="35">
        <f>+Ágúst!C55</f>
        <v>0</v>
      </c>
    </row>
    <row r="199" spans="1:4" x14ac:dyDescent="0.2">
      <c r="A199" s="182">
        <f>Upplýsingar!$E$14</f>
        <v>0</v>
      </c>
      <c r="B199" s="35" t="s">
        <v>11</v>
      </c>
      <c r="C199" s="35">
        <f>+Ágúst!B56</f>
        <v>0</v>
      </c>
      <c r="D199" s="35">
        <f>+Ágúst!C56</f>
        <v>0</v>
      </c>
    </row>
    <row r="200" spans="1:4" x14ac:dyDescent="0.2">
      <c r="A200" s="182">
        <f>Upplýsingar!$E$14</f>
        <v>0</v>
      </c>
      <c r="B200" s="35" t="s">
        <v>11</v>
      </c>
      <c r="C200" s="35">
        <f>+Ágúst!B57</f>
        <v>0</v>
      </c>
      <c r="D200" s="35">
        <f>+Ágúst!C57</f>
        <v>0</v>
      </c>
    </row>
    <row r="201" spans="1:4" x14ac:dyDescent="0.2">
      <c r="A201" s="182">
        <f>Upplýsingar!$E$14</f>
        <v>0</v>
      </c>
      <c r="B201" s="35" t="s">
        <v>11</v>
      </c>
      <c r="C201" s="35">
        <f>+Ágúst!B58</f>
        <v>0</v>
      </c>
      <c r="D201" s="35">
        <f>+Ágúst!C58</f>
        <v>0</v>
      </c>
    </row>
    <row r="202" spans="1:4" x14ac:dyDescent="0.2">
      <c r="A202" s="182">
        <f>Upplýsingar!$E$14</f>
        <v>0</v>
      </c>
      <c r="B202" s="35" t="s">
        <v>11</v>
      </c>
      <c r="C202" s="35">
        <f>+Ágúst!B59</f>
        <v>0</v>
      </c>
      <c r="D202" s="35">
        <f>+Ágúst!C59</f>
        <v>0</v>
      </c>
    </row>
    <row r="203" spans="1:4" x14ac:dyDescent="0.2">
      <c r="A203" s="182">
        <f>Upplýsingar!$E$14</f>
        <v>0</v>
      </c>
      <c r="B203" s="35" t="s">
        <v>11</v>
      </c>
      <c r="C203" s="35">
        <f>+Ágúst!B60</f>
        <v>0</v>
      </c>
      <c r="D203" s="35">
        <f>+Ágúst!C60</f>
        <v>0</v>
      </c>
    </row>
    <row r="204" spans="1:4" x14ac:dyDescent="0.2">
      <c r="A204" s="182">
        <f>Upplýsingar!$E$14</f>
        <v>0</v>
      </c>
      <c r="B204" s="35" t="s">
        <v>11</v>
      </c>
      <c r="C204" s="35">
        <f>+Ágúst!B61</f>
        <v>0</v>
      </c>
      <c r="D204" s="35">
        <f>+Ágúst!C61</f>
        <v>0</v>
      </c>
    </row>
    <row r="205" spans="1:4" x14ac:dyDescent="0.2">
      <c r="A205" s="182">
        <f>Upplýsingar!$E$14</f>
        <v>0</v>
      </c>
      <c r="B205" s="35" t="s">
        <v>11</v>
      </c>
      <c r="C205" s="35">
        <f>+Ágúst!B62</f>
        <v>0</v>
      </c>
      <c r="D205" s="35">
        <f>+Ágúst!C62</f>
        <v>0</v>
      </c>
    </row>
    <row r="206" spans="1:4" x14ac:dyDescent="0.2">
      <c r="A206" s="182">
        <f>Upplýsingar!$E$14</f>
        <v>0</v>
      </c>
      <c r="B206" s="35" t="s">
        <v>11</v>
      </c>
      <c r="C206" s="35">
        <f>+Ágúst!B63</f>
        <v>0</v>
      </c>
      <c r="D206" s="35">
        <f>+Ágúst!C63</f>
        <v>0</v>
      </c>
    </row>
    <row r="207" spans="1:4" x14ac:dyDescent="0.2">
      <c r="A207" s="182">
        <f>Upplýsingar!$E$14</f>
        <v>0</v>
      </c>
      <c r="B207" s="35" t="s">
        <v>11</v>
      </c>
      <c r="C207" s="35">
        <f>+Ágúst!B64</f>
        <v>0</v>
      </c>
      <c r="D207" s="35">
        <f>+Ágúst!C64</f>
        <v>0</v>
      </c>
    </row>
    <row r="208" spans="1:4" x14ac:dyDescent="0.2">
      <c r="A208" s="182">
        <f>Upplýsingar!$E$14</f>
        <v>0</v>
      </c>
      <c r="B208" s="35" t="s">
        <v>11</v>
      </c>
      <c r="C208" s="35">
        <f>+Ágúst!B65</f>
        <v>0</v>
      </c>
      <c r="D208" s="35">
        <f>+Ágúst!C65</f>
        <v>0</v>
      </c>
    </row>
    <row r="209" spans="1:4" x14ac:dyDescent="0.2">
      <c r="A209" s="183">
        <f>Upplýsingar!$E$14</f>
        <v>0</v>
      </c>
      <c r="B209" s="36" t="s">
        <v>11</v>
      </c>
      <c r="C209" s="36">
        <f>+Ágúst!B66</f>
        <v>0</v>
      </c>
      <c r="D209" s="36">
        <f>+Ágúst!C66</f>
        <v>0</v>
      </c>
    </row>
    <row r="210" spans="1:4" x14ac:dyDescent="0.2">
      <c r="A210" s="182">
        <f>Upplýsingar!$E$14</f>
        <v>0</v>
      </c>
      <c r="B210" s="35" t="s">
        <v>13</v>
      </c>
      <c r="C210" s="35" t="str">
        <f>+September!B41</f>
        <v>Pakkaferðir sem tiheyra tryggingaskyldu annarra seljenda</v>
      </c>
      <c r="D210" s="35">
        <f>+September!C41</f>
        <v>0</v>
      </c>
    </row>
    <row r="211" spans="1:4" x14ac:dyDescent="0.2">
      <c r="A211" s="182">
        <f>Upplýsingar!$E$14</f>
        <v>0</v>
      </c>
      <c r="B211" s="35" t="s">
        <v>13</v>
      </c>
      <c r="C211" s="35" t="str">
        <f>+September!B42</f>
        <v>Dagsferðir</v>
      </c>
      <c r="D211" s="35">
        <f>+September!C42</f>
        <v>0</v>
      </c>
    </row>
    <row r="212" spans="1:4" x14ac:dyDescent="0.2">
      <c r="A212" s="182">
        <f>Upplýsingar!$E$14</f>
        <v>0</v>
      </c>
      <c r="B212" s="35" t="s">
        <v>13</v>
      </c>
      <c r="C212" s="35" t="str">
        <f>+September!B43</f>
        <v>Húsaleiga</v>
      </c>
      <c r="D212" s="35">
        <f>+September!C43</f>
        <v>0</v>
      </c>
    </row>
    <row r="213" spans="1:4" x14ac:dyDescent="0.2">
      <c r="A213" s="182">
        <f>Upplýsingar!$E$14</f>
        <v>0</v>
      </c>
      <c r="B213" s="35" t="s">
        <v>13</v>
      </c>
      <c r="C213" s="35" t="str">
        <f>+September!B44</f>
        <v>Vörusala</v>
      </c>
      <c r="D213" s="35">
        <f>+September!C44</f>
        <v>0</v>
      </c>
    </row>
    <row r="214" spans="1:4" x14ac:dyDescent="0.2">
      <c r="A214" s="182">
        <f>Upplýsingar!$E$14</f>
        <v>0</v>
      </c>
      <c r="B214" s="35" t="s">
        <v>13</v>
      </c>
      <c r="C214" s="35" t="str">
        <f>+September!B45</f>
        <v>Stakir flugmiðar</v>
      </c>
      <c r="D214" s="35">
        <f>+September!C45</f>
        <v>0</v>
      </c>
    </row>
    <row r="215" spans="1:4" x14ac:dyDescent="0.2">
      <c r="A215" s="182">
        <f>Upplýsingar!$E$14</f>
        <v>0</v>
      </c>
      <c r="B215" s="35" t="s">
        <v>13</v>
      </c>
      <c r="C215" s="35" t="str">
        <f>+September!B46</f>
        <v>Gisting sem ekki er seld með annarri þjónustu</v>
      </c>
      <c r="D215" s="35">
        <f>+September!C46</f>
        <v>0</v>
      </c>
    </row>
    <row r="216" spans="1:4" x14ac:dyDescent="0.2">
      <c r="A216" s="182">
        <f>Upplýsingar!$E$14</f>
        <v>0</v>
      </c>
      <c r="B216" s="35" t="s">
        <v>13</v>
      </c>
      <c r="C216" s="35" t="str">
        <f>+September!B47</f>
        <v>Veiðileyfi (ef gisting er innifalin er veltan tryggingaskyld)</v>
      </c>
      <c r="D216" s="35">
        <f>+September!C47</f>
        <v>0</v>
      </c>
    </row>
    <row r="217" spans="1:4" x14ac:dyDescent="0.2">
      <c r="A217" s="182">
        <f>Upplýsingar!$E$14</f>
        <v>0</v>
      </c>
      <c r="B217" s="35" t="s">
        <v>13</v>
      </c>
      <c r="C217" s="35" t="str">
        <f>+September!B48</f>
        <v>Annað - (hvað)</v>
      </c>
      <c r="D217" s="35">
        <f>+September!C48</f>
        <v>0</v>
      </c>
    </row>
    <row r="218" spans="1:4" x14ac:dyDescent="0.2">
      <c r="A218" s="182">
        <f>Upplýsingar!$E$14</f>
        <v>0</v>
      </c>
      <c r="B218" s="35" t="s">
        <v>13</v>
      </c>
      <c r="C218" s="35">
        <f>+September!B49</f>
        <v>0</v>
      </c>
      <c r="D218" s="35">
        <f>+September!C49</f>
        <v>0</v>
      </c>
    </row>
    <row r="219" spans="1:4" x14ac:dyDescent="0.2">
      <c r="A219" s="182">
        <f>Upplýsingar!$E$14</f>
        <v>0</v>
      </c>
      <c r="B219" s="35" t="s">
        <v>13</v>
      </c>
      <c r="C219" s="35">
        <f>+September!B50</f>
        <v>0</v>
      </c>
      <c r="D219" s="35">
        <f>+September!C50</f>
        <v>0</v>
      </c>
    </row>
    <row r="220" spans="1:4" x14ac:dyDescent="0.2">
      <c r="A220" s="182">
        <f>Upplýsingar!$E$14</f>
        <v>0</v>
      </c>
      <c r="B220" s="35" t="s">
        <v>13</v>
      </c>
      <c r="C220" s="35">
        <f>+September!B51</f>
        <v>0</v>
      </c>
      <c r="D220" s="35">
        <f>+September!C51</f>
        <v>0</v>
      </c>
    </row>
    <row r="221" spans="1:4" x14ac:dyDescent="0.2">
      <c r="A221" s="182">
        <f>Upplýsingar!$E$14</f>
        <v>0</v>
      </c>
      <c r="B221" s="35" t="s">
        <v>13</v>
      </c>
      <c r="C221" s="35">
        <f>+September!B52</f>
        <v>0</v>
      </c>
      <c r="D221" s="35">
        <f>+September!C52</f>
        <v>0</v>
      </c>
    </row>
    <row r="222" spans="1:4" x14ac:dyDescent="0.2">
      <c r="A222" s="182">
        <f>Upplýsingar!$E$14</f>
        <v>0</v>
      </c>
      <c r="B222" s="35" t="s">
        <v>13</v>
      </c>
      <c r="C222" s="35">
        <f>+September!B53</f>
        <v>0</v>
      </c>
      <c r="D222" s="35">
        <f>+September!C53</f>
        <v>0</v>
      </c>
    </row>
    <row r="223" spans="1:4" x14ac:dyDescent="0.2">
      <c r="A223" s="182">
        <f>Upplýsingar!$E$14</f>
        <v>0</v>
      </c>
      <c r="B223" s="35" t="s">
        <v>13</v>
      </c>
      <c r="C223" s="35">
        <f>+September!B54</f>
        <v>0</v>
      </c>
      <c r="D223" s="35">
        <f>+September!C54</f>
        <v>0</v>
      </c>
    </row>
    <row r="224" spans="1:4" x14ac:dyDescent="0.2">
      <c r="A224" s="182">
        <f>Upplýsingar!$E$14</f>
        <v>0</v>
      </c>
      <c r="B224" s="35" t="s">
        <v>13</v>
      </c>
      <c r="C224" s="35">
        <f>+September!B55</f>
        <v>0</v>
      </c>
      <c r="D224" s="35">
        <f>+September!C55</f>
        <v>0</v>
      </c>
    </row>
    <row r="225" spans="1:4" x14ac:dyDescent="0.2">
      <c r="A225" s="182">
        <f>Upplýsingar!$E$14</f>
        <v>0</v>
      </c>
      <c r="B225" s="35" t="s">
        <v>13</v>
      </c>
      <c r="C225" s="35">
        <f>+September!B56</f>
        <v>0</v>
      </c>
      <c r="D225" s="35">
        <f>+September!C56</f>
        <v>0</v>
      </c>
    </row>
    <row r="226" spans="1:4" x14ac:dyDescent="0.2">
      <c r="A226" s="182">
        <f>Upplýsingar!$E$14</f>
        <v>0</v>
      </c>
      <c r="B226" s="35" t="s">
        <v>13</v>
      </c>
      <c r="C226" s="35">
        <f>+September!B57</f>
        <v>0</v>
      </c>
      <c r="D226" s="35">
        <f>+September!C57</f>
        <v>0</v>
      </c>
    </row>
    <row r="227" spans="1:4" x14ac:dyDescent="0.2">
      <c r="A227" s="182">
        <f>Upplýsingar!$E$14</f>
        <v>0</v>
      </c>
      <c r="B227" s="35" t="s">
        <v>13</v>
      </c>
      <c r="C227" s="35">
        <f>+September!B58</f>
        <v>0</v>
      </c>
      <c r="D227" s="35">
        <f>+September!C58</f>
        <v>0</v>
      </c>
    </row>
    <row r="228" spans="1:4" x14ac:dyDescent="0.2">
      <c r="A228" s="182">
        <f>Upplýsingar!$E$14</f>
        <v>0</v>
      </c>
      <c r="B228" s="35" t="s">
        <v>13</v>
      </c>
      <c r="C228" s="35">
        <f>+September!B59</f>
        <v>0</v>
      </c>
      <c r="D228" s="35">
        <f>+September!C59</f>
        <v>0</v>
      </c>
    </row>
    <row r="229" spans="1:4" x14ac:dyDescent="0.2">
      <c r="A229" s="182">
        <f>Upplýsingar!$E$14</f>
        <v>0</v>
      </c>
      <c r="B229" s="35" t="s">
        <v>13</v>
      </c>
      <c r="C229" s="35">
        <f>+September!B60</f>
        <v>0</v>
      </c>
      <c r="D229" s="35">
        <f>+September!C60</f>
        <v>0</v>
      </c>
    </row>
    <row r="230" spans="1:4" x14ac:dyDescent="0.2">
      <c r="A230" s="182">
        <f>Upplýsingar!$E$14</f>
        <v>0</v>
      </c>
      <c r="B230" s="35" t="s">
        <v>13</v>
      </c>
      <c r="C230" s="35">
        <f>+September!B61</f>
        <v>0</v>
      </c>
      <c r="D230" s="35">
        <f>+September!C61</f>
        <v>0</v>
      </c>
    </row>
    <row r="231" spans="1:4" x14ac:dyDescent="0.2">
      <c r="A231" s="182">
        <f>Upplýsingar!$E$14</f>
        <v>0</v>
      </c>
      <c r="B231" s="35" t="s">
        <v>13</v>
      </c>
      <c r="C231" s="35">
        <f>+September!B62</f>
        <v>0</v>
      </c>
      <c r="D231" s="35">
        <f>+September!C62</f>
        <v>0</v>
      </c>
    </row>
    <row r="232" spans="1:4" x14ac:dyDescent="0.2">
      <c r="A232" s="182">
        <f>Upplýsingar!$E$14</f>
        <v>0</v>
      </c>
      <c r="B232" s="35" t="s">
        <v>13</v>
      </c>
      <c r="C232" s="35">
        <f>+September!B63</f>
        <v>0</v>
      </c>
      <c r="D232" s="35">
        <f>+September!C63</f>
        <v>0</v>
      </c>
    </row>
    <row r="233" spans="1:4" x14ac:dyDescent="0.2">
      <c r="A233" s="182">
        <f>Upplýsingar!$E$14</f>
        <v>0</v>
      </c>
      <c r="B233" s="35" t="s">
        <v>13</v>
      </c>
      <c r="C233" s="35">
        <f>+September!B64</f>
        <v>0</v>
      </c>
      <c r="D233" s="35">
        <f>+September!C64</f>
        <v>0</v>
      </c>
    </row>
    <row r="234" spans="1:4" x14ac:dyDescent="0.2">
      <c r="A234" s="182">
        <f>Upplýsingar!$E$14</f>
        <v>0</v>
      </c>
      <c r="B234" s="35" t="s">
        <v>13</v>
      </c>
      <c r="C234" s="35">
        <f>+September!B65</f>
        <v>0</v>
      </c>
      <c r="D234" s="35">
        <f>+September!C65</f>
        <v>0</v>
      </c>
    </row>
    <row r="235" spans="1:4" x14ac:dyDescent="0.2">
      <c r="A235" s="183">
        <f>Upplýsingar!$E$14</f>
        <v>0</v>
      </c>
      <c r="B235" s="36" t="s">
        <v>13</v>
      </c>
      <c r="C235" s="36">
        <f>+September!B66</f>
        <v>0</v>
      </c>
      <c r="D235" s="36">
        <f>+September!C66</f>
        <v>0</v>
      </c>
    </row>
    <row r="236" spans="1:4" x14ac:dyDescent="0.2">
      <c r="A236" s="182">
        <f>Upplýsingar!$E$14</f>
        <v>0</v>
      </c>
      <c r="B236" s="35" t="s">
        <v>12</v>
      </c>
      <c r="C236" s="35" t="str">
        <f>+Október!B41</f>
        <v>Pakkaferðir sem tiheyra tryggingaskyldu annarra seljenda</v>
      </c>
      <c r="D236" s="35">
        <f>+Október!C41</f>
        <v>0</v>
      </c>
    </row>
    <row r="237" spans="1:4" x14ac:dyDescent="0.2">
      <c r="A237" s="182">
        <f>Upplýsingar!$E$14</f>
        <v>0</v>
      </c>
      <c r="B237" s="35" t="s">
        <v>12</v>
      </c>
      <c r="C237" s="35" t="str">
        <f>+Október!B42</f>
        <v>Dagsferðir</v>
      </c>
      <c r="D237" s="35">
        <f>+Október!C42</f>
        <v>0</v>
      </c>
    </row>
    <row r="238" spans="1:4" x14ac:dyDescent="0.2">
      <c r="A238" s="182">
        <f>Upplýsingar!$E$14</f>
        <v>0</v>
      </c>
      <c r="B238" s="35" t="s">
        <v>12</v>
      </c>
      <c r="C238" s="35" t="str">
        <f>+Október!B43</f>
        <v>Húsaleiga</v>
      </c>
      <c r="D238" s="35">
        <f>+Október!C43</f>
        <v>0</v>
      </c>
    </row>
    <row r="239" spans="1:4" x14ac:dyDescent="0.2">
      <c r="A239" s="182">
        <f>Upplýsingar!$E$14</f>
        <v>0</v>
      </c>
      <c r="B239" s="35" t="s">
        <v>12</v>
      </c>
      <c r="C239" s="35" t="str">
        <f>+Október!B44</f>
        <v>Vörusala</v>
      </c>
      <c r="D239" s="35">
        <f>+Október!C44</f>
        <v>0</v>
      </c>
    </row>
    <row r="240" spans="1:4" x14ac:dyDescent="0.2">
      <c r="A240" s="182">
        <f>Upplýsingar!$E$14</f>
        <v>0</v>
      </c>
      <c r="B240" s="35" t="s">
        <v>12</v>
      </c>
      <c r="C240" s="35" t="str">
        <f>+Október!B45</f>
        <v>Stakir flugmiðar</v>
      </c>
      <c r="D240" s="35">
        <f>+Október!C45</f>
        <v>0</v>
      </c>
    </row>
    <row r="241" spans="1:4" x14ac:dyDescent="0.2">
      <c r="A241" s="182">
        <f>Upplýsingar!$E$14</f>
        <v>0</v>
      </c>
      <c r="B241" s="35" t="s">
        <v>12</v>
      </c>
      <c r="C241" s="35" t="str">
        <f>+Október!B46</f>
        <v>Gisting sem ekki er seld með annarri þjónustu</v>
      </c>
      <c r="D241" s="35">
        <f>+Október!C46</f>
        <v>0</v>
      </c>
    </row>
    <row r="242" spans="1:4" x14ac:dyDescent="0.2">
      <c r="A242" s="182">
        <f>Upplýsingar!$E$14</f>
        <v>0</v>
      </c>
      <c r="B242" s="35" t="s">
        <v>12</v>
      </c>
      <c r="C242" s="35" t="str">
        <f>+Október!B47</f>
        <v>Veiðileyfi (ef gisting er innifalin er veltan tryggingaskyld)</v>
      </c>
      <c r="D242" s="35">
        <f>+Október!C47</f>
        <v>0</v>
      </c>
    </row>
    <row r="243" spans="1:4" x14ac:dyDescent="0.2">
      <c r="A243" s="182">
        <f>Upplýsingar!$E$14</f>
        <v>0</v>
      </c>
      <c r="B243" s="35" t="s">
        <v>12</v>
      </c>
      <c r="C243" s="35" t="str">
        <f>+Október!B48</f>
        <v>Annað - (hvað)</v>
      </c>
      <c r="D243" s="35">
        <f>+Október!C48</f>
        <v>0</v>
      </c>
    </row>
    <row r="244" spans="1:4" x14ac:dyDescent="0.2">
      <c r="A244" s="182">
        <f>Upplýsingar!$E$14</f>
        <v>0</v>
      </c>
      <c r="B244" s="35" t="s">
        <v>12</v>
      </c>
      <c r="C244" s="35">
        <f>+Október!B49</f>
        <v>0</v>
      </c>
      <c r="D244" s="35">
        <f>+Október!C49</f>
        <v>0</v>
      </c>
    </row>
    <row r="245" spans="1:4" x14ac:dyDescent="0.2">
      <c r="A245" s="182">
        <f>Upplýsingar!$E$14</f>
        <v>0</v>
      </c>
      <c r="B245" s="35" t="s">
        <v>12</v>
      </c>
      <c r="C245" s="35">
        <f>+Október!B50</f>
        <v>0</v>
      </c>
      <c r="D245" s="35">
        <f>+Október!C50</f>
        <v>0</v>
      </c>
    </row>
    <row r="246" spans="1:4" x14ac:dyDescent="0.2">
      <c r="A246" s="182">
        <f>Upplýsingar!$E$14</f>
        <v>0</v>
      </c>
      <c r="B246" s="35" t="s">
        <v>12</v>
      </c>
      <c r="C246" s="35">
        <f>+Október!B51</f>
        <v>0</v>
      </c>
      <c r="D246" s="35">
        <f>+Október!C51</f>
        <v>0</v>
      </c>
    </row>
    <row r="247" spans="1:4" x14ac:dyDescent="0.2">
      <c r="A247" s="182">
        <f>Upplýsingar!$E$14</f>
        <v>0</v>
      </c>
      <c r="B247" s="35" t="s">
        <v>12</v>
      </c>
      <c r="C247" s="35">
        <f>+Október!B52</f>
        <v>0</v>
      </c>
      <c r="D247" s="35">
        <f>+Október!C52</f>
        <v>0</v>
      </c>
    </row>
    <row r="248" spans="1:4" x14ac:dyDescent="0.2">
      <c r="A248" s="182">
        <f>Upplýsingar!$E$14</f>
        <v>0</v>
      </c>
      <c r="B248" s="35" t="s">
        <v>12</v>
      </c>
      <c r="C248" s="35">
        <f>+Október!B53</f>
        <v>0</v>
      </c>
      <c r="D248" s="35">
        <f>+Október!C53</f>
        <v>0</v>
      </c>
    </row>
    <row r="249" spans="1:4" x14ac:dyDescent="0.2">
      <c r="A249" s="182">
        <f>Upplýsingar!$E$14</f>
        <v>0</v>
      </c>
      <c r="B249" s="35" t="s">
        <v>12</v>
      </c>
      <c r="C249" s="35">
        <f>+Október!B54</f>
        <v>0</v>
      </c>
      <c r="D249" s="35">
        <f>+Október!C54</f>
        <v>0</v>
      </c>
    </row>
    <row r="250" spans="1:4" x14ac:dyDescent="0.2">
      <c r="A250" s="182">
        <f>Upplýsingar!$E$14</f>
        <v>0</v>
      </c>
      <c r="B250" s="35" t="s">
        <v>12</v>
      </c>
      <c r="C250" s="35">
        <f>+Október!B55</f>
        <v>0</v>
      </c>
      <c r="D250" s="35">
        <f>+Október!C55</f>
        <v>0</v>
      </c>
    </row>
    <row r="251" spans="1:4" x14ac:dyDescent="0.2">
      <c r="A251" s="182">
        <f>Upplýsingar!$E$14</f>
        <v>0</v>
      </c>
      <c r="B251" s="35" t="s">
        <v>12</v>
      </c>
      <c r="C251" s="35">
        <f>+Október!B56</f>
        <v>0</v>
      </c>
      <c r="D251" s="35">
        <f>+Október!C56</f>
        <v>0</v>
      </c>
    </row>
    <row r="252" spans="1:4" x14ac:dyDescent="0.2">
      <c r="A252" s="182">
        <f>Upplýsingar!$E$14</f>
        <v>0</v>
      </c>
      <c r="B252" s="35" t="s">
        <v>12</v>
      </c>
      <c r="C252" s="35">
        <f>+Október!B57</f>
        <v>0</v>
      </c>
      <c r="D252" s="35">
        <f>+Október!C57</f>
        <v>0</v>
      </c>
    </row>
    <row r="253" spans="1:4" x14ac:dyDescent="0.2">
      <c r="A253" s="182">
        <f>Upplýsingar!$E$14</f>
        <v>0</v>
      </c>
      <c r="B253" s="35" t="s">
        <v>12</v>
      </c>
      <c r="C253" s="35">
        <f>+Október!B58</f>
        <v>0</v>
      </c>
      <c r="D253" s="35">
        <f>+Október!C58</f>
        <v>0</v>
      </c>
    </row>
    <row r="254" spans="1:4" x14ac:dyDescent="0.2">
      <c r="A254" s="182">
        <f>Upplýsingar!$E$14</f>
        <v>0</v>
      </c>
      <c r="B254" s="35" t="s">
        <v>12</v>
      </c>
      <c r="C254" s="35">
        <f>+Október!B59</f>
        <v>0</v>
      </c>
      <c r="D254" s="35">
        <f>+Október!C59</f>
        <v>0</v>
      </c>
    </row>
    <row r="255" spans="1:4" x14ac:dyDescent="0.2">
      <c r="A255" s="182">
        <f>Upplýsingar!$E$14</f>
        <v>0</v>
      </c>
      <c r="B255" s="35" t="s">
        <v>12</v>
      </c>
      <c r="C255" s="35">
        <f>+Október!B60</f>
        <v>0</v>
      </c>
      <c r="D255" s="35">
        <f>+Október!C60</f>
        <v>0</v>
      </c>
    </row>
    <row r="256" spans="1:4" x14ac:dyDescent="0.2">
      <c r="A256" s="182">
        <f>Upplýsingar!$E$14</f>
        <v>0</v>
      </c>
      <c r="B256" s="35" t="s">
        <v>12</v>
      </c>
      <c r="C256" s="35">
        <f>+Október!B61</f>
        <v>0</v>
      </c>
      <c r="D256" s="35">
        <f>+Október!C61</f>
        <v>0</v>
      </c>
    </row>
    <row r="257" spans="1:4" x14ac:dyDescent="0.2">
      <c r="A257" s="182">
        <f>Upplýsingar!$E$14</f>
        <v>0</v>
      </c>
      <c r="B257" s="35" t="s">
        <v>12</v>
      </c>
      <c r="C257" s="35">
        <f>+Október!B62</f>
        <v>0</v>
      </c>
      <c r="D257" s="35">
        <f>+Október!C62</f>
        <v>0</v>
      </c>
    </row>
    <row r="258" spans="1:4" x14ac:dyDescent="0.2">
      <c r="A258" s="182">
        <f>Upplýsingar!$E$14</f>
        <v>0</v>
      </c>
      <c r="B258" s="35" t="s">
        <v>12</v>
      </c>
      <c r="C258" s="35">
        <f>+Október!B63</f>
        <v>0</v>
      </c>
      <c r="D258" s="35">
        <f>+Október!C63</f>
        <v>0</v>
      </c>
    </row>
    <row r="259" spans="1:4" x14ac:dyDescent="0.2">
      <c r="A259" s="182">
        <f>Upplýsingar!$E$14</f>
        <v>0</v>
      </c>
      <c r="B259" s="35" t="s">
        <v>12</v>
      </c>
      <c r="C259" s="35">
        <f>+Október!B64</f>
        <v>0</v>
      </c>
      <c r="D259" s="35">
        <f>+Október!C64</f>
        <v>0</v>
      </c>
    </row>
    <row r="260" spans="1:4" x14ac:dyDescent="0.2">
      <c r="A260" s="182">
        <f>Upplýsingar!$E$14</f>
        <v>0</v>
      </c>
      <c r="B260" s="35" t="s">
        <v>12</v>
      </c>
      <c r="C260" s="35">
        <f>+Október!B65</f>
        <v>0</v>
      </c>
      <c r="D260" s="35">
        <f>+Október!C65</f>
        <v>0</v>
      </c>
    </row>
    <row r="261" spans="1:4" x14ac:dyDescent="0.2">
      <c r="A261" s="183">
        <f>Upplýsingar!$E$14</f>
        <v>0</v>
      </c>
      <c r="B261" s="36" t="s">
        <v>12</v>
      </c>
      <c r="C261" s="36">
        <f>+Október!B66</f>
        <v>0</v>
      </c>
      <c r="D261" s="36">
        <f>+Október!C66</f>
        <v>0</v>
      </c>
    </row>
    <row r="262" spans="1:4" x14ac:dyDescent="0.2">
      <c r="A262" s="182">
        <f>Upplýsingar!$E$14</f>
        <v>0</v>
      </c>
      <c r="B262" s="35" t="s">
        <v>14</v>
      </c>
      <c r="C262" s="35" t="str">
        <f>+Nóvember!B41</f>
        <v>Pakkaferðir sem tiheyra tryggingaskyldu annarra seljenda</v>
      </c>
      <c r="D262" s="35">
        <f>+Nóvember!C41</f>
        <v>0</v>
      </c>
    </row>
    <row r="263" spans="1:4" x14ac:dyDescent="0.2">
      <c r="A263" s="182">
        <f>Upplýsingar!$E$14</f>
        <v>0</v>
      </c>
      <c r="B263" s="35" t="s">
        <v>14</v>
      </c>
      <c r="C263" s="35" t="str">
        <f>+Nóvember!B42</f>
        <v>Dagsferðir</v>
      </c>
      <c r="D263" s="35">
        <f>+Nóvember!C42</f>
        <v>0</v>
      </c>
    </row>
    <row r="264" spans="1:4" x14ac:dyDescent="0.2">
      <c r="A264" s="182">
        <f>Upplýsingar!$E$14</f>
        <v>0</v>
      </c>
      <c r="B264" s="35" t="s">
        <v>14</v>
      </c>
      <c r="C264" s="35" t="str">
        <f>+Nóvember!B43</f>
        <v>Húsaleiga</v>
      </c>
      <c r="D264" s="35">
        <f>+Nóvember!C43</f>
        <v>0</v>
      </c>
    </row>
    <row r="265" spans="1:4" x14ac:dyDescent="0.2">
      <c r="A265" s="182">
        <f>Upplýsingar!$E$14</f>
        <v>0</v>
      </c>
      <c r="B265" s="35" t="s">
        <v>14</v>
      </c>
      <c r="C265" s="35" t="str">
        <f>+Nóvember!B44</f>
        <v>Vörusala</v>
      </c>
      <c r="D265" s="35">
        <f>+Nóvember!C44</f>
        <v>0</v>
      </c>
    </row>
    <row r="266" spans="1:4" x14ac:dyDescent="0.2">
      <c r="A266" s="182">
        <f>Upplýsingar!$E$14</f>
        <v>0</v>
      </c>
      <c r="B266" s="35" t="s">
        <v>14</v>
      </c>
      <c r="C266" s="35" t="str">
        <f>+Nóvember!B45</f>
        <v>Stakir flugmiðar</v>
      </c>
      <c r="D266" s="35">
        <f>+Nóvember!C45</f>
        <v>0</v>
      </c>
    </row>
    <row r="267" spans="1:4" x14ac:dyDescent="0.2">
      <c r="A267" s="182">
        <f>Upplýsingar!$E$14</f>
        <v>0</v>
      </c>
      <c r="B267" s="35" t="s">
        <v>14</v>
      </c>
      <c r="C267" s="35" t="str">
        <f>+Nóvember!B46</f>
        <v>Gisting sem ekki er seld með annarri þjónustu</v>
      </c>
      <c r="D267" s="35">
        <f>+Nóvember!C46</f>
        <v>0</v>
      </c>
    </row>
    <row r="268" spans="1:4" x14ac:dyDescent="0.2">
      <c r="A268" s="182">
        <f>Upplýsingar!$E$14</f>
        <v>0</v>
      </c>
      <c r="B268" s="35" t="s">
        <v>14</v>
      </c>
      <c r="C268" s="35" t="str">
        <f>+Nóvember!B47</f>
        <v>Veiðileyfi (ef gisting er innifalin er veltan tryggingaskyld)</v>
      </c>
      <c r="D268" s="35">
        <f>+Nóvember!C47</f>
        <v>0</v>
      </c>
    </row>
    <row r="269" spans="1:4" x14ac:dyDescent="0.2">
      <c r="A269" s="182">
        <f>Upplýsingar!$E$14</f>
        <v>0</v>
      </c>
      <c r="B269" s="35" t="s">
        <v>14</v>
      </c>
      <c r="C269" s="35" t="str">
        <f>+Nóvember!B48</f>
        <v>Annað - (hvað)</v>
      </c>
      <c r="D269" s="35">
        <f>+Nóvember!C48</f>
        <v>0</v>
      </c>
    </row>
    <row r="270" spans="1:4" x14ac:dyDescent="0.2">
      <c r="A270" s="182">
        <f>Upplýsingar!$E$14</f>
        <v>0</v>
      </c>
      <c r="B270" s="35" t="s">
        <v>14</v>
      </c>
      <c r="C270" s="35">
        <f>+Nóvember!B49</f>
        <v>0</v>
      </c>
      <c r="D270" s="35">
        <f>+Nóvember!C49</f>
        <v>0</v>
      </c>
    </row>
    <row r="271" spans="1:4" x14ac:dyDescent="0.2">
      <c r="A271" s="182">
        <f>Upplýsingar!$E$14</f>
        <v>0</v>
      </c>
      <c r="B271" s="35" t="s">
        <v>14</v>
      </c>
      <c r="C271" s="35">
        <f>+Nóvember!B50</f>
        <v>0</v>
      </c>
      <c r="D271" s="35">
        <f>+Nóvember!C50</f>
        <v>0</v>
      </c>
    </row>
    <row r="272" spans="1:4" x14ac:dyDescent="0.2">
      <c r="A272" s="182">
        <f>Upplýsingar!$E$14</f>
        <v>0</v>
      </c>
      <c r="B272" s="35" t="s">
        <v>14</v>
      </c>
      <c r="C272" s="35">
        <f>+Nóvember!B51</f>
        <v>0</v>
      </c>
      <c r="D272" s="35">
        <f>+Nóvember!C51</f>
        <v>0</v>
      </c>
    </row>
    <row r="273" spans="1:4" x14ac:dyDescent="0.2">
      <c r="A273" s="182">
        <f>Upplýsingar!$E$14</f>
        <v>0</v>
      </c>
      <c r="B273" s="35" t="s">
        <v>14</v>
      </c>
      <c r="C273" s="35">
        <f>+Nóvember!B52</f>
        <v>0</v>
      </c>
      <c r="D273" s="35">
        <f>+Nóvember!C52</f>
        <v>0</v>
      </c>
    </row>
    <row r="274" spans="1:4" x14ac:dyDescent="0.2">
      <c r="A274" s="182">
        <f>Upplýsingar!$E$14</f>
        <v>0</v>
      </c>
      <c r="B274" s="35" t="s">
        <v>14</v>
      </c>
      <c r="C274" s="35">
        <f>+Nóvember!B53</f>
        <v>0</v>
      </c>
      <c r="D274" s="35">
        <f>+Nóvember!C53</f>
        <v>0</v>
      </c>
    </row>
    <row r="275" spans="1:4" x14ac:dyDescent="0.2">
      <c r="A275" s="182">
        <f>Upplýsingar!$E$14</f>
        <v>0</v>
      </c>
      <c r="B275" s="35" t="s">
        <v>14</v>
      </c>
      <c r="C275" s="35">
        <f>+Nóvember!B54</f>
        <v>0</v>
      </c>
      <c r="D275" s="35">
        <f>+Nóvember!C54</f>
        <v>0</v>
      </c>
    </row>
    <row r="276" spans="1:4" x14ac:dyDescent="0.2">
      <c r="A276" s="182">
        <f>Upplýsingar!$E$14</f>
        <v>0</v>
      </c>
      <c r="B276" s="35" t="s">
        <v>14</v>
      </c>
      <c r="C276" s="35">
        <f>+Nóvember!B55</f>
        <v>0</v>
      </c>
      <c r="D276" s="35">
        <f>+Nóvember!C55</f>
        <v>0</v>
      </c>
    </row>
    <row r="277" spans="1:4" x14ac:dyDescent="0.2">
      <c r="A277" s="182">
        <f>Upplýsingar!$E$14</f>
        <v>0</v>
      </c>
      <c r="B277" s="35" t="s">
        <v>14</v>
      </c>
      <c r="C277" s="35">
        <f>+Nóvember!B56</f>
        <v>0</v>
      </c>
      <c r="D277" s="35">
        <f>+Nóvember!C56</f>
        <v>0</v>
      </c>
    </row>
    <row r="278" spans="1:4" x14ac:dyDescent="0.2">
      <c r="A278" s="182">
        <f>Upplýsingar!$E$14</f>
        <v>0</v>
      </c>
      <c r="B278" s="35" t="s">
        <v>14</v>
      </c>
      <c r="C278" s="35">
        <f>+Nóvember!B57</f>
        <v>0</v>
      </c>
      <c r="D278" s="35">
        <f>+Nóvember!C57</f>
        <v>0</v>
      </c>
    </row>
    <row r="279" spans="1:4" x14ac:dyDescent="0.2">
      <c r="A279" s="182">
        <f>Upplýsingar!$E$14</f>
        <v>0</v>
      </c>
      <c r="B279" s="35" t="s">
        <v>14</v>
      </c>
      <c r="C279" s="35">
        <f>+Nóvember!B58</f>
        <v>0</v>
      </c>
      <c r="D279" s="35">
        <f>+Nóvember!C58</f>
        <v>0</v>
      </c>
    </row>
    <row r="280" spans="1:4" x14ac:dyDescent="0.2">
      <c r="A280" s="182">
        <f>Upplýsingar!$E$14</f>
        <v>0</v>
      </c>
      <c r="B280" s="35" t="s">
        <v>14</v>
      </c>
      <c r="C280" s="35">
        <f>+Nóvember!B59</f>
        <v>0</v>
      </c>
      <c r="D280" s="35">
        <f>+Nóvember!C59</f>
        <v>0</v>
      </c>
    </row>
    <row r="281" spans="1:4" x14ac:dyDescent="0.2">
      <c r="A281" s="182">
        <f>Upplýsingar!$E$14</f>
        <v>0</v>
      </c>
      <c r="B281" s="35" t="s">
        <v>14</v>
      </c>
      <c r="C281" s="35">
        <f>+Nóvember!B60</f>
        <v>0</v>
      </c>
      <c r="D281" s="35">
        <f>+Nóvember!C60</f>
        <v>0</v>
      </c>
    </row>
    <row r="282" spans="1:4" x14ac:dyDescent="0.2">
      <c r="A282" s="182">
        <f>Upplýsingar!$E$14</f>
        <v>0</v>
      </c>
      <c r="B282" s="35" t="s">
        <v>14</v>
      </c>
      <c r="C282" s="35">
        <f>+Nóvember!B61</f>
        <v>0</v>
      </c>
      <c r="D282" s="35">
        <f>+Nóvember!C61</f>
        <v>0</v>
      </c>
    </row>
    <row r="283" spans="1:4" x14ac:dyDescent="0.2">
      <c r="A283" s="182">
        <f>Upplýsingar!$E$14</f>
        <v>0</v>
      </c>
      <c r="B283" s="35" t="s">
        <v>14</v>
      </c>
      <c r="C283" s="35">
        <f>+Nóvember!B62</f>
        <v>0</v>
      </c>
      <c r="D283" s="35">
        <f>+Nóvember!C62</f>
        <v>0</v>
      </c>
    </row>
    <row r="284" spans="1:4" x14ac:dyDescent="0.2">
      <c r="A284" s="182">
        <f>Upplýsingar!$E$14</f>
        <v>0</v>
      </c>
      <c r="B284" s="35" t="s">
        <v>14</v>
      </c>
      <c r="C284" s="35">
        <f>+Nóvember!B63</f>
        <v>0</v>
      </c>
      <c r="D284" s="35">
        <f>+Nóvember!C63</f>
        <v>0</v>
      </c>
    </row>
    <row r="285" spans="1:4" x14ac:dyDescent="0.2">
      <c r="A285" s="182">
        <f>Upplýsingar!$E$14</f>
        <v>0</v>
      </c>
      <c r="B285" s="35" t="s">
        <v>14</v>
      </c>
      <c r="C285" s="35">
        <f>+Nóvember!B64</f>
        <v>0</v>
      </c>
      <c r="D285" s="35">
        <f>+Nóvember!C64</f>
        <v>0</v>
      </c>
    </row>
    <row r="286" spans="1:4" x14ac:dyDescent="0.2">
      <c r="A286" s="182">
        <f>Upplýsingar!$E$14</f>
        <v>0</v>
      </c>
      <c r="B286" s="35" t="s">
        <v>14</v>
      </c>
      <c r="C286" s="35">
        <f>+Nóvember!B65</f>
        <v>0</v>
      </c>
      <c r="D286" s="35">
        <f>+Nóvember!C65</f>
        <v>0</v>
      </c>
    </row>
    <row r="287" spans="1:4" x14ac:dyDescent="0.2">
      <c r="A287" s="183">
        <f>Upplýsingar!$E$14</f>
        <v>0</v>
      </c>
      <c r="B287" s="36" t="s">
        <v>14</v>
      </c>
      <c r="C287" s="36">
        <f>+Nóvember!B66</f>
        <v>0</v>
      </c>
      <c r="D287" s="36">
        <f>+Nóvember!C66</f>
        <v>0</v>
      </c>
    </row>
    <row r="288" spans="1:4" x14ac:dyDescent="0.2">
      <c r="A288" s="182">
        <f>Upplýsingar!$E$14</f>
        <v>0</v>
      </c>
      <c r="B288" s="35" t="s">
        <v>15</v>
      </c>
      <c r="C288" s="35" t="str">
        <f>+Desember!B41</f>
        <v>Pakkaferðir sem tiheyra tryggingaskyldu annarra seljenda</v>
      </c>
      <c r="D288" s="35">
        <f>+Desember!C41</f>
        <v>0</v>
      </c>
    </row>
    <row r="289" spans="1:4" x14ac:dyDescent="0.2">
      <c r="A289" s="182">
        <f>Upplýsingar!$E$14</f>
        <v>0</v>
      </c>
      <c r="B289" s="35" t="s">
        <v>15</v>
      </c>
      <c r="C289" s="35" t="str">
        <f>+Desember!B42</f>
        <v>Dagsferðir</v>
      </c>
      <c r="D289" s="35">
        <f>+Desember!C42</f>
        <v>0</v>
      </c>
    </row>
    <row r="290" spans="1:4" x14ac:dyDescent="0.2">
      <c r="A290" s="182">
        <f>Upplýsingar!$E$14</f>
        <v>0</v>
      </c>
      <c r="B290" s="35" t="s">
        <v>15</v>
      </c>
      <c r="C290" s="35" t="str">
        <f>+Desember!B43</f>
        <v>Húsaleiga</v>
      </c>
      <c r="D290" s="35">
        <f>+Desember!C43</f>
        <v>0</v>
      </c>
    </row>
    <row r="291" spans="1:4" x14ac:dyDescent="0.2">
      <c r="A291" s="182">
        <f>Upplýsingar!$E$14</f>
        <v>0</v>
      </c>
      <c r="B291" s="35" t="s">
        <v>15</v>
      </c>
      <c r="C291" s="35" t="str">
        <f>+Desember!B44</f>
        <v>Vörusala</v>
      </c>
      <c r="D291" s="35">
        <f>+Desember!C44</f>
        <v>0</v>
      </c>
    </row>
    <row r="292" spans="1:4" x14ac:dyDescent="0.2">
      <c r="A292" s="182">
        <f>Upplýsingar!$E$14</f>
        <v>0</v>
      </c>
      <c r="B292" s="35" t="s">
        <v>15</v>
      </c>
      <c r="C292" s="35" t="str">
        <f>+Desember!B45</f>
        <v>Stakir flugmiðar</v>
      </c>
      <c r="D292" s="35">
        <f>+Desember!C45</f>
        <v>0</v>
      </c>
    </row>
    <row r="293" spans="1:4" x14ac:dyDescent="0.2">
      <c r="A293" s="182">
        <f>Upplýsingar!$E$14</f>
        <v>0</v>
      </c>
      <c r="B293" s="35" t="s">
        <v>15</v>
      </c>
      <c r="C293" s="35" t="str">
        <f>+Desember!B46</f>
        <v>Gisting sem ekki er seld með annarri þjónustu</v>
      </c>
      <c r="D293" s="35">
        <f>+Desember!C46</f>
        <v>0</v>
      </c>
    </row>
    <row r="294" spans="1:4" x14ac:dyDescent="0.2">
      <c r="A294" s="182">
        <f>Upplýsingar!$E$14</f>
        <v>0</v>
      </c>
      <c r="B294" s="35" t="s">
        <v>15</v>
      </c>
      <c r="C294" s="35" t="str">
        <f>+Desember!B47</f>
        <v>Veiðileyfi (ef gisting er innifalin er veltan tryggingaskyld)</v>
      </c>
      <c r="D294" s="35">
        <f>+Desember!C47</f>
        <v>0</v>
      </c>
    </row>
    <row r="295" spans="1:4" x14ac:dyDescent="0.2">
      <c r="A295" s="182">
        <f>Upplýsingar!$E$14</f>
        <v>0</v>
      </c>
      <c r="B295" s="35" t="s">
        <v>15</v>
      </c>
      <c r="C295" s="35" t="str">
        <f>+Desember!B48</f>
        <v>Annað - (hvað)</v>
      </c>
      <c r="D295" s="35">
        <f>+Desember!C48</f>
        <v>0</v>
      </c>
    </row>
    <row r="296" spans="1:4" x14ac:dyDescent="0.2">
      <c r="A296" s="182">
        <f>Upplýsingar!$E$14</f>
        <v>0</v>
      </c>
      <c r="B296" s="35" t="s">
        <v>15</v>
      </c>
      <c r="C296" s="35">
        <f>+Desember!B49</f>
        <v>0</v>
      </c>
      <c r="D296" s="35">
        <f>+Desember!C49</f>
        <v>0</v>
      </c>
    </row>
    <row r="297" spans="1:4" x14ac:dyDescent="0.2">
      <c r="A297" s="182">
        <f>Upplýsingar!$E$14</f>
        <v>0</v>
      </c>
      <c r="B297" s="35" t="s">
        <v>15</v>
      </c>
      <c r="C297" s="35">
        <f>+Desember!B50</f>
        <v>0</v>
      </c>
      <c r="D297" s="35">
        <f>+Desember!C50</f>
        <v>0</v>
      </c>
    </row>
    <row r="298" spans="1:4" x14ac:dyDescent="0.2">
      <c r="A298" s="182">
        <f>Upplýsingar!$E$14</f>
        <v>0</v>
      </c>
      <c r="B298" s="35" t="s">
        <v>15</v>
      </c>
      <c r="C298" s="35">
        <f>+Desember!B51</f>
        <v>0</v>
      </c>
      <c r="D298" s="35">
        <f>+Desember!C51</f>
        <v>0</v>
      </c>
    </row>
    <row r="299" spans="1:4" x14ac:dyDescent="0.2">
      <c r="A299" s="182">
        <f>Upplýsingar!$E$14</f>
        <v>0</v>
      </c>
      <c r="B299" s="35" t="s">
        <v>15</v>
      </c>
      <c r="C299" s="35">
        <f>+Desember!B52</f>
        <v>0</v>
      </c>
      <c r="D299" s="35">
        <f>+Desember!C52</f>
        <v>0</v>
      </c>
    </row>
    <row r="300" spans="1:4" x14ac:dyDescent="0.2">
      <c r="A300" s="182">
        <f>Upplýsingar!$E$14</f>
        <v>0</v>
      </c>
      <c r="B300" s="35" t="s">
        <v>15</v>
      </c>
      <c r="C300" s="35">
        <f>+Desember!B53</f>
        <v>0</v>
      </c>
      <c r="D300" s="35">
        <f>+Desember!C53</f>
        <v>0</v>
      </c>
    </row>
    <row r="301" spans="1:4" x14ac:dyDescent="0.2">
      <c r="A301" s="182">
        <f>Upplýsingar!$E$14</f>
        <v>0</v>
      </c>
      <c r="B301" s="35" t="s">
        <v>15</v>
      </c>
      <c r="C301" s="35">
        <f>+Desember!B54</f>
        <v>0</v>
      </c>
      <c r="D301" s="35">
        <f>+Desember!C54</f>
        <v>0</v>
      </c>
    </row>
    <row r="302" spans="1:4" x14ac:dyDescent="0.2">
      <c r="A302" s="182">
        <f>Upplýsingar!$E$14</f>
        <v>0</v>
      </c>
      <c r="B302" s="35" t="s">
        <v>15</v>
      </c>
      <c r="C302" s="35">
        <f>+Desember!B55</f>
        <v>0</v>
      </c>
      <c r="D302" s="35">
        <f>+Desember!C55</f>
        <v>0</v>
      </c>
    </row>
    <row r="303" spans="1:4" x14ac:dyDescent="0.2">
      <c r="A303" s="182">
        <f>Upplýsingar!$E$14</f>
        <v>0</v>
      </c>
      <c r="B303" s="35" t="s">
        <v>15</v>
      </c>
      <c r="C303" s="35">
        <f>+Desember!B56</f>
        <v>0</v>
      </c>
      <c r="D303" s="35">
        <f>+Desember!C56</f>
        <v>0</v>
      </c>
    </row>
    <row r="304" spans="1:4" x14ac:dyDescent="0.2">
      <c r="A304" s="182">
        <f>Upplýsingar!$E$14</f>
        <v>0</v>
      </c>
      <c r="B304" s="35" t="s">
        <v>15</v>
      </c>
      <c r="C304" s="35">
        <f>+Desember!B57</f>
        <v>0</v>
      </c>
      <c r="D304" s="35">
        <f>+Desember!C57</f>
        <v>0</v>
      </c>
    </row>
    <row r="305" spans="1:4" x14ac:dyDescent="0.2">
      <c r="A305" s="182">
        <f>Upplýsingar!$E$14</f>
        <v>0</v>
      </c>
      <c r="B305" s="35" t="s">
        <v>15</v>
      </c>
      <c r="C305" s="35">
        <f>+Desember!B58</f>
        <v>0</v>
      </c>
      <c r="D305" s="35">
        <f>+Desember!C58</f>
        <v>0</v>
      </c>
    </row>
    <row r="306" spans="1:4" x14ac:dyDescent="0.2">
      <c r="A306" s="182">
        <f>Upplýsingar!$E$14</f>
        <v>0</v>
      </c>
      <c r="B306" s="35" t="s">
        <v>15</v>
      </c>
      <c r="C306" s="35">
        <f>+Desember!B59</f>
        <v>0</v>
      </c>
      <c r="D306" s="35">
        <f>+Desember!C59</f>
        <v>0</v>
      </c>
    </row>
    <row r="307" spans="1:4" x14ac:dyDescent="0.2">
      <c r="A307" s="182">
        <f>Upplýsingar!$E$14</f>
        <v>0</v>
      </c>
      <c r="B307" s="35" t="s">
        <v>15</v>
      </c>
      <c r="C307" s="35">
        <f>+Desember!B60</f>
        <v>0</v>
      </c>
      <c r="D307" s="35">
        <f>+Desember!C60</f>
        <v>0</v>
      </c>
    </row>
    <row r="308" spans="1:4" x14ac:dyDescent="0.2">
      <c r="A308" s="182">
        <f>Upplýsingar!$E$14</f>
        <v>0</v>
      </c>
      <c r="B308" s="35" t="s">
        <v>15</v>
      </c>
      <c r="C308" s="35">
        <f>+Desember!B61</f>
        <v>0</v>
      </c>
      <c r="D308" s="35">
        <f>+Desember!C61</f>
        <v>0</v>
      </c>
    </row>
    <row r="309" spans="1:4" x14ac:dyDescent="0.2">
      <c r="A309" s="182">
        <f>Upplýsingar!$E$14</f>
        <v>0</v>
      </c>
      <c r="B309" s="35" t="s">
        <v>15</v>
      </c>
      <c r="C309" s="35">
        <f>+Desember!B62</f>
        <v>0</v>
      </c>
      <c r="D309" s="35">
        <f>+Desember!C62</f>
        <v>0</v>
      </c>
    </row>
    <row r="310" spans="1:4" x14ac:dyDescent="0.2">
      <c r="A310" s="182">
        <f>Upplýsingar!$E$14</f>
        <v>0</v>
      </c>
      <c r="B310" s="35" t="s">
        <v>15</v>
      </c>
      <c r="C310" s="35">
        <f>+Desember!B63</f>
        <v>0</v>
      </c>
      <c r="D310" s="35">
        <f>+Desember!C63</f>
        <v>0</v>
      </c>
    </row>
    <row r="311" spans="1:4" x14ac:dyDescent="0.2">
      <c r="A311" s="182">
        <f>Upplýsingar!$E$14</f>
        <v>0</v>
      </c>
      <c r="B311" s="35" t="s">
        <v>15</v>
      </c>
      <c r="C311" s="35">
        <f>+Desember!B64</f>
        <v>0</v>
      </c>
      <c r="D311" s="35">
        <f>+Desember!C64</f>
        <v>0</v>
      </c>
    </row>
    <row r="312" spans="1:4" x14ac:dyDescent="0.2">
      <c r="A312" s="182">
        <f>Upplýsingar!$E$14</f>
        <v>0</v>
      </c>
      <c r="B312" s="35" t="s">
        <v>15</v>
      </c>
      <c r="C312" s="35">
        <f>+Desember!B65</f>
        <v>0</v>
      </c>
      <c r="D312" s="35">
        <f>+Desember!C65</f>
        <v>0</v>
      </c>
    </row>
    <row r="313" spans="1:4" x14ac:dyDescent="0.2">
      <c r="A313" s="183">
        <f>Upplýsingar!$E$14</f>
        <v>0</v>
      </c>
      <c r="B313" s="36" t="s">
        <v>15</v>
      </c>
      <c r="C313" s="36">
        <f>+Desember!B66</f>
        <v>0</v>
      </c>
      <c r="D313" s="36">
        <f>+Desember!C66</f>
        <v>0</v>
      </c>
    </row>
  </sheetData>
  <sheetProtection algorithmName="SHA-512" hashValue="u/p4KGPUZcrEEpyfj50Aory7fHyu81ir7RaCaxObu3VYIaQMqZYbd6VQOz4mQMCF2mtnIozYO8wu0qS/IEkWcw==" saltValue="du3D63/dSOHZ9l2qQoSWsA==" spinCount="100000" sheet="1" objects="1" scenarios="1"/>
  <phoneticPr fontId="16"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C78D1-16AC-4B9F-A09A-064ED1FAB66C}">
  <sheetPr codeName="Sheet15"/>
  <dimension ref="A1:F2"/>
  <sheetViews>
    <sheetView showGridLines="0" topLeftCell="XFD1" workbookViewId="0">
      <selection sqref="A1:XFD1048576"/>
    </sheetView>
  </sheetViews>
  <sheetFormatPr defaultColWidth="0" defaultRowHeight="10.199999999999999" x14ac:dyDescent="0.2"/>
  <cols>
    <col min="1" max="1" width="8.109375" style="35" hidden="1" customWidth="1"/>
    <col min="2" max="2" width="14.88671875" style="35" hidden="1" customWidth="1"/>
    <col min="3" max="3" width="12.6640625" style="35" hidden="1" customWidth="1"/>
    <col min="4" max="4" width="15.6640625" style="35" hidden="1" customWidth="1"/>
    <col min="5" max="5" width="43.5546875" style="35" hidden="1" customWidth="1"/>
    <col min="6" max="6" width="42.44140625" style="35" hidden="1" customWidth="1"/>
    <col min="7" max="16384" width="9.109375" style="35" hidden="1"/>
  </cols>
  <sheetData>
    <row r="1" spans="1:6" x14ac:dyDescent="0.2">
      <c r="A1" s="34" t="s">
        <v>72</v>
      </c>
      <c r="B1" s="34" t="s">
        <v>130</v>
      </c>
      <c r="C1" s="34" t="s">
        <v>131</v>
      </c>
      <c r="D1" s="34" t="s">
        <v>132</v>
      </c>
      <c r="E1" s="34" t="s">
        <v>133</v>
      </c>
      <c r="F1" s="34" t="s">
        <v>134</v>
      </c>
    </row>
    <row r="2" spans="1:6" x14ac:dyDescent="0.2">
      <c r="A2" s="182">
        <f>Upplýsingar!$E$14</f>
        <v>0</v>
      </c>
      <c r="B2" s="35">
        <f>--(Upplýsingar!B18="x")</f>
        <v>0</v>
      </c>
      <c r="C2" s="35">
        <f>--(Upplýsingar!B19="x")</f>
        <v>0</v>
      </c>
      <c r="D2" s="35">
        <f>--(Upplýsingar!B21="x")</f>
        <v>0</v>
      </c>
      <c r="E2" s="35">
        <f>--(Upplýsingar!B22="x")</f>
        <v>0</v>
      </c>
      <c r="F2" s="35">
        <f>--(Upplýsingar!B23="x")</f>
        <v>0</v>
      </c>
    </row>
  </sheetData>
  <sheetProtection algorithmName="SHA-512" hashValue="awvy7A5NNjyg7IpwYorRv843pPvk+JeD4ziA4opEqDNtyNUpkhdNeWuLAZIxE/FFKBvhh4MJL/7v6IvOTaQoig==" saltValue="Q7RvS9J6FxLOs9iZEfilF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ð2"/>
  <dimension ref="B1:U54"/>
  <sheetViews>
    <sheetView showGridLines="0" zoomScaleNormal="100" workbookViewId="0">
      <pane ySplit="1" topLeftCell="A2" activePane="bottomLeft" state="frozen"/>
      <selection pane="bottomLeft" activeCell="C5" sqref="C5"/>
    </sheetView>
  </sheetViews>
  <sheetFormatPr defaultColWidth="9.109375" defaultRowHeight="13.2" x14ac:dyDescent="0.25"/>
  <cols>
    <col min="1" max="1" width="5.6640625" style="50" customWidth="1"/>
    <col min="2" max="2" width="55.6640625" style="50" customWidth="1"/>
    <col min="3" max="15" width="13.5546875" style="50" customWidth="1"/>
    <col min="16" max="16384" width="9.109375" style="50"/>
  </cols>
  <sheetData>
    <row r="1" spans="2:21" s="49" customFormat="1" ht="42" customHeight="1" thickBot="1" x14ac:dyDescent="0.3"/>
    <row r="2" spans="2:21" ht="13.8" thickTop="1" x14ac:dyDescent="0.25">
      <c r="H2" s="51"/>
    </row>
    <row r="3" spans="2:21" x14ac:dyDescent="0.25">
      <c r="B3" s="52" t="s">
        <v>84</v>
      </c>
      <c r="C3" s="53" t="str">
        <f>IF(Upplýsingar!$B$14&gt;0,Upplýsingar!$B$14,"")</f>
        <v>Áætlun</v>
      </c>
      <c r="D3" s="54"/>
    </row>
    <row r="4" spans="2:21" x14ac:dyDescent="0.25">
      <c r="B4" s="55" t="s">
        <v>85</v>
      </c>
      <c r="C4" s="56" t="str">
        <f>IF(Upplýsingar!$C$14="","",Upplýsingar!$C$14)</f>
        <v/>
      </c>
    </row>
    <row r="5" spans="2:21" x14ac:dyDescent="0.25">
      <c r="B5" s="55" t="s">
        <v>86</v>
      </c>
      <c r="C5" s="57" t="str">
        <f>IF(Upplýsingar!$D$14="","",Upplýsingar!$D$14)</f>
        <v/>
      </c>
      <c r="E5" s="57"/>
      <c r="G5" s="58"/>
      <c r="H5" s="58"/>
    </row>
    <row r="6" spans="2:21" x14ac:dyDescent="0.25">
      <c r="B6" s="59" t="s">
        <v>104</v>
      </c>
      <c r="C6" s="60" t="str">
        <f>IF(Upplýsingar!$E$14="","",Upplýsingar!$E$14)</f>
        <v/>
      </c>
      <c r="D6" s="61"/>
      <c r="E6" s="57"/>
      <c r="G6" s="58"/>
      <c r="H6" s="58"/>
    </row>
    <row r="7" spans="2:21" x14ac:dyDescent="0.25">
      <c r="B7" s="62"/>
      <c r="C7" s="62"/>
      <c r="D7" s="62"/>
      <c r="E7" s="63"/>
      <c r="F7" s="63"/>
      <c r="G7" s="58"/>
      <c r="H7" s="58"/>
    </row>
    <row r="8" spans="2:21" ht="19.5" customHeight="1" x14ac:dyDescent="0.25">
      <c r="B8" s="209" t="s">
        <v>151</v>
      </c>
      <c r="C8" s="209"/>
      <c r="D8" s="209"/>
      <c r="E8" s="209"/>
      <c r="F8" s="209"/>
      <c r="G8" s="209"/>
      <c r="H8" s="209"/>
      <c r="I8" s="209"/>
      <c r="J8" s="209"/>
      <c r="K8" s="209"/>
      <c r="L8" s="209"/>
      <c r="M8" s="209"/>
      <c r="N8" s="209"/>
      <c r="O8" s="209"/>
    </row>
    <row r="9" spans="2:21" x14ac:dyDescent="0.25">
      <c r="B9" s="117"/>
      <c r="C9" s="118" t="s">
        <v>1</v>
      </c>
      <c r="D9" s="118" t="s">
        <v>25</v>
      </c>
      <c r="E9" s="118" t="s">
        <v>6</v>
      </c>
      <c r="F9" s="118" t="s">
        <v>7</v>
      </c>
      <c r="G9" s="118" t="s">
        <v>8</v>
      </c>
      <c r="H9" s="118" t="s">
        <v>9</v>
      </c>
      <c r="I9" s="118" t="s">
        <v>10</v>
      </c>
      <c r="J9" s="118" t="s">
        <v>11</v>
      </c>
      <c r="K9" s="118" t="s">
        <v>13</v>
      </c>
      <c r="L9" s="118" t="s">
        <v>12</v>
      </c>
      <c r="M9" s="118" t="s">
        <v>14</v>
      </c>
      <c r="N9" s="118" t="s">
        <v>15</v>
      </c>
      <c r="O9" s="119" t="s">
        <v>24</v>
      </c>
    </row>
    <row r="10" spans="2:21" x14ac:dyDescent="0.25">
      <c r="B10" s="185" t="s">
        <v>105</v>
      </c>
      <c r="C10" s="121"/>
      <c r="D10" s="121"/>
      <c r="E10" s="121"/>
      <c r="F10" s="121"/>
      <c r="G10" s="121"/>
      <c r="H10" s="121"/>
      <c r="I10" s="121"/>
      <c r="J10" s="121"/>
      <c r="K10" s="121"/>
      <c r="L10" s="121"/>
      <c r="M10" s="121"/>
      <c r="N10" s="121"/>
      <c r="O10" s="122"/>
    </row>
    <row r="11" spans="2:21" ht="26.4" x14ac:dyDescent="0.25">
      <c r="B11" s="146" t="s">
        <v>152</v>
      </c>
      <c r="C11" s="123"/>
      <c r="D11" s="123"/>
      <c r="E11" s="123"/>
      <c r="F11" s="123"/>
      <c r="G11" s="123"/>
      <c r="H11" s="123"/>
      <c r="I11" s="123"/>
      <c r="J11" s="123"/>
      <c r="K11" s="123"/>
      <c r="L11" s="123"/>
      <c r="M11" s="123"/>
      <c r="N11" s="123"/>
      <c r="O11" s="124"/>
      <c r="P11" s="72"/>
      <c r="Q11" s="72"/>
      <c r="R11" s="72"/>
      <c r="S11" s="72"/>
      <c r="T11" s="72"/>
      <c r="U11" s="72"/>
    </row>
    <row r="12" spans="2:21" s="148" customFormat="1" x14ac:dyDescent="0.3">
      <c r="B12" s="161" t="s">
        <v>153</v>
      </c>
      <c r="C12" s="159">
        <f>Janúar!C35</f>
        <v>0</v>
      </c>
      <c r="D12" s="159">
        <f>Febrúar!C35</f>
        <v>0</v>
      </c>
      <c r="E12" s="159">
        <f>Mars!C35</f>
        <v>0</v>
      </c>
      <c r="F12" s="159">
        <f>Apríl!C35</f>
        <v>0</v>
      </c>
      <c r="G12" s="159">
        <f>Maí!C35</f>
        <v>0</v>
      </c>
      <c r="H12" s="159">
        <f>Júní!C35</f>
        <v>0</v>
      </c>
      <c r="I12" s="159">
        <f>Júlí!C35</f>
        <v>0</v>
      </c>
      <c r="J12" s="159">
        <f>Ágúst!C35</f>
        <v>0</v>
      </c>
      <c r="K12" s="159">
        <f>September!C35</f>
        <v>0</v>
      </c>
      <c r="L12" s="159">
        <f>Október!C35</f>
        <v>0</v>
      </c>
      <c r="M12" s="159">
        <f>Nóvember!C35</f>
        <v>0</v>
      </c>
      <c r="N12" s="159">
        <f>Desember!C35</f>
        <v>0</v>
      </c>
      <c r="O12" s="150">
        <f>SUM(C12:N12)</f>
        <v>0</v>
      </c>
      <c r="P12" s="151"/>
      <c r="Q12" s="151"/>
      <c r="R12" s="151"/>
      <c r="S12" s="151"/>
      <c r="T12" s="151"/>
      <c r="U12" s="151"/>
    </row>
    <row r="13" spans="2:21" s="148" customFormat="1" x14ac:dyDescent="0.3">
      <c r="B13" s="161" t="s">
        <v>106</v>
      </c>
      <c r="C13" s="159">
        <f>Janúar!D35</f>
        <v>0</v>
      </c>
      <c r="D13" s="159">
        <f>Febrúar!D35</f>
        <v>0</v>
      </c>
      <c r="E13" s="159">
        <f>Mars!D35</f>
        <v>0</v>
      </c>
      <c r="F13" s="159">
        <f>Apríl!D35</f>
        <v>0</v>
      </c>
      <c r="G13" s="159">
        <f>Maí!D35</f>
        <v>0</v>
      </c>
      <c r="H13" s="159">
        <f>Júní!D35</f>
        <v>0</v>
      </c>
      <c r="I13" s="159">
        <f>Júlí!D35</f>
        <v>0</v>
      </c>
      <c r="J13" s="159">
        <f>Ágúst!D35</f>
        <v>0</v>
      </c>
      <c r="K13" s="159">
        <f>September!D35</f>
        <v>0</v>
      </c>
      <c r="L13" s="159">
        <f>Október!D35</f>
        <v>0</v>
      </c>
      <c r="M13" s="159">
        <f>Nóvember!D35</f>
        <v>0</v>
      </c>
      <c r="N13" s="159">
        <f>Desember!D35</f>
        <v>0</v>
      </c>
      <c r="O13" s="150">
        <f>SUM(C13:N13)</f>
        <v>0</v>
      </c>
      <c r="P13" s="151"/>
      <c r="Q13" s="151"/>
      <c r="R13" s="151"/>
      <c r="S13" s="151"/>
      <c r="T13" s="151"/>
      <c r="U13" s="151"/>
    </row>
    <row r="14" spans="2:21" s="154" customFormat="1" ht="26.4" x14ac:dyDescent="0.3">
      <c r="B14" s="158" t="s">
        <v>154</v>
      </c>
      <c r="C14" s="155">
        <f t="shared" ref="C14:O14" si="0">SUM(C12:C13)</f>
        <v>0</v>
      </c>
      <c r="D14" s="155">
        <f t="shared" si="0"/>
        <v>0</v>
      </c>
      <c r="E14" s="155">
        <f t="shared" si="0"/>
        <v>0</v>
      </c>
      <c r="F14" s="155">
        <f t="shared" si="0"/>
        <v>0</v>
      </c>
      <c r="G14" s="155">
        <f t="shared" si="0"/>
        <v>0</v>
      </c>
      <c r="H14" s="155">
        <f t="shared" si="0"/>
        <v>0</v>
      </c>
      <c r="I14" s="155">
        <f t="shared" si="0"/>
        <v>0</v>
      </c>
      <c r="J14" s="155">
        <f t="shared" si="0"/>
        <v>0</v>
      </c>
      <c r="K14" s="155">
        <f t="shared" si="0"/>
        <v>0</v>
      </c>
      <c r="L14" s="155">
        <f t="shared" si="0"/>
        <v>0</v>
      </c>
      <c r="M14" s="155">
        <f t="shared" si="0"/>
        <v>0</v>
      </c>
      <c r="N14" s="155">
        <f t="shared" si="0"/>
        <v>0</v>
      </c>
      <c r="O14" s="156">
        <f t="shared" si="0"/>
        <v>0</v>
      </c>
      <c r="P14" s="157"/>
      <c r="Q14" s="157"/>
      <c r="R14" s="157"/>
      <c r="S14" s="157"/>
      <c r="T14" s="157"/>
      <c r="U14" s="157"/>
    </row>
    <row r="15" spans="2:21" x14ac:dyDescent="0.25">
      <c r="B15" s="37"/>
      <c r="C15" s="37"/>
      <c r="D15" s="37"/>
      <c r="E15" s="37"/>
      <c r="F15" s="37"/>
      <c r="G15" s="37"/>
      <c r="H15" s="37"/>
      <c r="I15" s="37"/>
      <c r="J15" s="37"/>
      <c r="K15" s="37"/>
      <c r="L15" s="37"/>
      <c r="M15" s="37"/>
      <c r="N15" s="37"/>
      <c r="O15" s="129"/>
      <c r="P15" s="72"/>
      <c r="Q15" s="72"/>
      <c r="R15" s="72"/>
      <c r="S15" s="72"/>
      <c r="T15" s="72"/>
      <c r="U15" s="72"/>
    </row>
    <row r="16" spans="2:21" ht="26.4" x14ac:dyDescent="0.25">
      <c r="B16" s="146" t="s">
        <v>155</v>
      </c>
      <c r="C16" s="37"/>
      <c r="D16" s="37"/>
      <c r="E16" s="37"/>
      <c r="F16" s="37"/>
      <c r="G16" s="37"/>
      <c r="H16" s="37"/>
      <c r="I16" s="37"/>
      <c r="J16" s="37"/>
      <c r="K16" s="37"/>
      <c r="L16" s="37"/>
      <c r="M16" s="37"/>
      <c r="N16" s="37"/>
      <c r="O16" s="129"/>
      <c r="P16" s="72"/>
      <c r="Q16" s="72"/>
      <c r="R16" s="72"/>
      <c r="S16" s="72"/>
      <c r="T16" s="72"/>
      <c r="U16" s="72"/>
    </row>
    <row r="17" spans="2:21" s="148" customFormat="1" ht="26.4" x14ac:dyDescent="0.3">
      <c r="B17" s="153" t="s">
        <v>156</v>
      </c>
      <c r="C17" s="149">
        <f>Janúar!C41</f>
        <v>0</v>
      </c>
      <c r="D17" s="149">
        <f>Febrúar!C41</f>
        <v>0</v>
      </c>
      <c r="E17" s="149">
        <f>Mars!C41</f>
        <v>0</v>
      </c>
      <c r="F17" s="149">
        <f>Apríl!C41</f>
        <v>0</v>
      </c>
      <c r="G17" s="149">
        <f>Maí!C41</f>
        <v>0</v>
      </c>
      <c r="H17" s="149">
        <f>Júní!C41</f>
        <v>0</v>
      </c>
      <c r="I17" s="149">
        <f>Júlí!C41</f>
        <v>0</v>
      </c>
      <c r="J17" s="149">
        <f>Ágúst!C41</f>
        <v>0</v>
      </c>
      <c r="K17" s="149">
        <f>September!C41</f>
        <v>0</v>
      </c>
      <c r="L17" s="149">
        <f>Október!C41</f>
        <v>0</v>
      </c>
      <c r="M17" s="149">
        <f>Nóvember!C41</f>
        <v>0</v>
      </c>
      <c r="N17" s="149">
        <f>Desember!C41</f>
        <v>0</v>
      </c>
      <c r="O17" s="150">
        <f>SUM(C17:N17)</f>
        <v>0</v>
      </c>
      <c r="P17" s="151"/>
      <c r="Q17" s="151"/>
      <c r="R17" s="151"/>
      <c r="S17" s="151"/>
      <c r="T17" s="151"/>
      <c r="U17" s="151"/>
    </row>
    <row r="18" spans="2:21" s="148" customFormat="1" ht="26.4" x14ac:dyDescent="0.3">
      <c r="B18" s="153" t="s">
        <v>157</v>
      </c>
      <c r="C18" s="149">
        <f>Janúar!C67-C17</f>
        <v>0</v>
      </c>
      <c r="D18" s="149">
        <f>Febrúar!C67-D17</f>
        <v>0</v>
      </c>
      <c r="E18" s="149">
        <f>Mars!C67-E17</f>
        <v>0</v>
      </c>
      <c r="F18" s="149">
        <f>Apríl!C67-F17</f>
        <v>0</v>
      </c>
      <c r="G18" s="149">
        <f>Maí!C67-G17</f>
        <v>0</v>
      </c>
      <c r="H18" s="149">
        <f>Júní!C67-H17</f>
        <v>0</v>
      </c>
      <c r="I18" s="149">
        <f>Júlí!C67-I17</f>
        <v>0</v>
      </c>
      <c r="J18" s="149">
        <f>Ágúst!C67-J17</f>
        <v>0</v>
      </c>
      <c r="K18" s="149">
        <f>September!C67-K17</f>
        <v>0</v>
      </c>
      <c r="L18" s="149">
        <f>Október!C67-L17</f>
        <v>0</v>
      </c>
      <c r="M18" s="149">
        <f>Nóvember!C67-M17</f>
        <v>0</v>
      </c>
      <c r="N18" s="149">
        <f>Desember!C67-N17</f>
        <v>0</v>
      </c>
      <c r="O18" s="150">
        <f>SUM(C18:N18)</f>
        <v>0</v>
      </c>
      <c r="P18" s="151"/>
      <c r="Q18" s="151"/>
      <c r="R18" s="151"/>
      <c r="S18" s="151"/>
      <c r="T18" s="151"/>
      <c r="U18" s="151"/>
    </row>
    <row r="19" spans="2:21" s="126" customFormat="1" x14ac:dyDescent="0.25">
      <c r="B19" s="145" t="s">
        <v>158</v>
      </c>
      <c r="C19" s="127">
        <f t="shared" ref="C19:O19" si="1">SUM(C17:C18)</f>
        <v>0</v>
      </c>
      <c r="D19" s="127">
        <f t="shared" si="1"/>
        <v>0</v>
      </c>
      <c r="E19" s="127">
        <f t="shared" si="1"/>
        <v>0</v>
      </c>
      <c r="F19" s="127">
        <f t="shared" si="1"/>
        <v>0</v>
      </c>
      <c r="G19" s="127">
        <f t="shared" si="1"/>
        <v>0</v>
      </c>
      <c r="H19" s="127">
        <f t="shared" si="1"/>
        <v>0</v>
      </c>
      <c r="I19" s="127">
        <f t="shared" si="1"/>
        <v>0</v>
      </c>
      <c r="J19" s="127">
        <f t="shared" si="1"/>
        <v>0</v>
      </c>
      <c r="K19" s="127">
        <f t="shared" si="1"/>
        <v>0</v>
      </c>
      <c r="L19" s="127">
        <f t="shared" si="1"/>
        <v>0</v>
      </c>
      <c r="M19" s="127">
        <f t="shared" si="1"/>
        <v>0</v>
      </c>
      <c r="N19" s="127">
        <f t="shared" si="1"/>
        <v>0</v>
      </c>
      <c r="O19" s="128">
        <f t="shared" si="1"/>
        <v>0</v>
      </c>
      <c r="P19" s="51"/>
      <c r="Q19" s="51"/>
      <c r="R19" s="51"/>
      <c r="S19" s="51"/>
      <c r="T19" s="51"/>
      <c r="U19" s="51"/>
    </row>
    <row r="20" spans="2:21" x14ac:dyDescent="0.25">
      <c r="B20" s="123"/>
      <c r="C20" s="130"/>
      <c r="D20" s="130"/>
      <c r="E20" s="130"/>
      <c r="F20" s="130"/>
      <c r="G20" s="130"/>
      <c r="H20" s="130"/>
      <c r="I20" s="130"/>
      <c r="J20" s="130"/>
      <c r="K20" s="130"/>
      <c r="L20" s="130"/>
      <c r="M20" s="130"/>
      <c r="N20" s="130"/>
      <c r="O20" s="131"/>
      <c r="P20" s="72"/>
      <c r="Q20" s="72"/>
      <c r="R20" s="72"/>
      <c r="S20" s="72"/>
      <c r="T20" s="72"/>
      <c r="U20" s="72"/>
    </row>
    <row r="21" spans="2:21" ht="13.8" thickBot="1" x14ac:dyDescent="0.3">
      <c r="B21" s="147" t="s">
        <v>107</v>
      </c>
      <c r="C21" s="133">
        <f t="shared" ref="C21:O21" si="2">C14+C19</f>
        <v>0</v>
      </c>
      <c r="D21" s="133">
        <f t="shared" si="2"/>
        <v>0</v>
      </c>
      <c r="E21" s="133">
        <f t="shared" si="2"/>
        <v>0</v>
      </c>
      <c r="F21" s="133">
        <f t="shared" si="2"/>
        <v>0</v>
      </c>
      <c r="G21" s="133">
        <f t="shared" si="2"/>
        <v>0</v>
      </c>
      <c r="H21" s="133">
        <f t="shared" si="2"/>
        <v>0</v>
      </c>
      <c r="I21" s="133">
        <f t="shared" si="2"/>
        <v>0</v>
      </c>
      <c r="J21" s="133">
        <f t="shared" si="2"/>
        <v>0</v>
      </c>
      <c r="K21" s="133">
        <f t="shared" si="2"/>
        <v>0</v>
      </c>
      <c r="L21" s="133">
        <f t="shared" si="2"/>
        <v>0</v>
      </c>
      <c r="M21" s="133">
        <f t="shared" si="2"/>
        <v>0</v>
      </c>
      <c r="N21" s="133">
        <f t="shared" si="2"/>
        <v>0</v>
      </c>
      <c r="O21" s="134">
        <f t="shared" si="2"/>
        <v>0</v>
      </c>
      <c r="P21" s="72"/>
      <c r="Q21" s="72"/>
      <c r="R21" s="72"/>
      <c r="S21" s="72"/>
      <c r="T21" s="72"/>
      <c r="U21" s="72"/>
    </row>
    <row r="22" spans="2:21" ht="13.8" thickTop="1" x14ac:dyDescent="0.25">
      <c r="B22" s="123"/>
      <c r="C22" s="37"/>
      <c r="D22" s="37"/>
      <c r="E22" s="37"/>
      <c r="F22" s="37"/>
      <c r="G22" s="37"/>
      <c r="H22" s="37"/>
      <c r="I22" s="37"/>
      <c r="J22" s="37"/>
      <c r="K22" s="37"/>
      <c r="L22" s="37"/>
      <c r="M22" s="37"/>
      <c r="N22" s="37"/>
      <c r="O22" s="129"/>
      <c r="P22" s="72"/>
      <c r="Q22" s="72"/>
      <c r="R22" s="72"/>
      <c r="S22" s="72"/>
      <c r="T22" s="72"/>
      <c r="U22" s="72"/>
    </row>
    <row r="23" spans="2:21" x14ac:dyDescent="0.25">
      <c r="B23" s="120" t="s">
        <v>108</v>
      </c>
      <c r="C23" s="37"/>
      <c r="D23" s="37"/>
      <c r="E23" s="37"/>
      <c r="F23" s="37"/>
      <c r="G23" s="37"/>
      <c r="H23" s="37"/>
      <c r="I23" s="37"/>
      <c r="J23" s="37"/>
      <c r="K23" s="37"/>
      <c r="L23" s="37"/>
      <c r="M23" s="37"/>
      <c r="N23" s="37"/>
      <c r="O23" s="129"/>
      <c r="P23" s="72"/>
      <c r="Q23" s="72"/>
      <c r="R23" s="72"/>
      <c r="S23" s="72"/>
      <c r="T23" s="72"/>
      <c r="U23" s="72"/>
    </row>
    <row r="24" spans="2:21" x14ac:dyDescent="0.25">
      <c r="B24" s="135" t="s">
        <v>109</v>
      </c>
      <c r="C24" s="136"/>
      <c r="D24" s="136"/>
      <c r="E24" s="136"/>
      <c r="F24" s="136"/>
      <c r="G24" s="136"/>
      <c r="H24" s="136"/>
      <c r="I24" s="136"/>
      <c r="J24" s="136"/>
      <c r="K24" s="136"/>
      <c r="L24" s="136"/>
      <c r="M24" s="136"/>
      <c r="N24" s="136"/>
      <c r="O24" s="125">
        <f>SUM(C24:N24)</f>
        <v>0</v>
      </c>
      <c r="P24" s="72"/>
      <c r="Q24" s="72"/>
      <c r="R24" s="72"/>
      <c r="S24" s="72"/>
      <c r="T24" s="72"/>
      <c r="U24" s="72"/>
    </row>
    <row r="25" spans="2:21" x14ac:dyDescent="0.25">
      <c r="B25" s="137" t="s">
        <v>110</v>
      </c>
      <c r="C25" s="136"/>
      <c r="D25" s="136"/>
      <c r="E25" s="136"/>
      <c r="F25" s="136"/>
      <c r="G25" s="136"/>
      <c r="H25" s="136"/>
      <c r="I25" s="136"/>
      <c r="J25" s="136"/>
      <c r="K25" s="136"/>
      <c r="L25" s="136"/>
      <c r="M25" s="136"/>
      <c r="N25" s="136"/>
      <c r="O25" s="125">
        <f>SUM(C25:N25)</f>
        <v>0</v>
      </c>
      <c r="P25" s="72"/>
      <c r="Q25" s="72"/>
      <c r="R25" s="72"/>
      <c r="S25" s="72"/>
      <c r="T25" s="72"/>
      <c r="U25" s="72"/>
    </row>
    <row r="26" spans="2:21" x14ac:dyDescent="0.25">
      <c r="B26" s="137" t="s">
        <v>110</v>
      </c>
      <c r="C26" s="136"/>
      <c r="D26" s="136"/>
      <c r="E26" s="136"/>
      <c r="F26" s="136"/>
      <c r="G26" s="136"/>
      <c r="H26" s="136"/>
      <c r="I26" s="136"/>
      <c r="J26" s="136"/>
      <c r="K26" s="136"/>
      <c r="L26" s="136"/>
      <c r="M26" s="136"/>
      <c r="N26" s="136"/>
      <c r="O26" s="125">
        <f>SUM(C26:N26)</f>
        <v>0</v>
      </c>
      <c r="P26" s="72"/>
      <c r="Q26" s="72"/>
      <c r="R26" s="72"/>
      <c r="S26" s="72"/>
      <c r="T26" s="72"/>
      <c r="U26" s="72"/>
    </row>
    <row r="27" spans="2:21" x14ac:dyDescent="0.25">
      <c r="B27" s="137" t="s">
        <v>110</v>
      </c>
      <c r="C27" s="136"/>
      <c r="D27" s="136"/>
      <c r="E27" s="136"/>
      <c r="F27" s="136"/>
      <c r="G27" s="136"/>
      <c r="H27" s="136"/>
      <c r="I27" s="136"/>
      <c r="J27" s="136"/>
      <c r="K27" s="136"/>
      <c r="L27" s="136"/>
      <c r="M27" s="136"/>
      <c r="N27" s="136"/>
      <c r="O27" s="125">
        <f>SUM(C27:N27)</f>
        <v>0</v>
      </c>
      <c r="P27" s="72"/>
      <c r="Q27" s="72"/>
      <c r="R27" s="72"/>
      <c r="S27" s="72"/>
      <c r="T27" s="72"/>
      <c r="U27" s="72"/>
    </row>
    <row r="28" spans="2:21" x14ac:dyDescent="0.25">
      <c r="B28" s="137" t="s">
        <v>110</v>
      </c>
      <c r="C28" s="136"/>
      <c r="D28" s="136"/>
      <c r="E28" s="136"/>
      <c r="F28" s="136"/>
      <c r="G28" s="136"/>
      <c r="H28" s="136"/>
      <c r="I28" s="136"/>
      <c r="J28" s="136"/>
      <c r="K28" s="136"/>
      <c r="L28" s="136"/>
      <c r="M28" s="136"/>
      <c r="N28" s="136"/>
      <c r="O28" s="125">
        <f>SUM(C28:N28)</f>
        <v>0</v>
      </c>
      <c r="P28" s="72"/>
      <c r="Q28" s="72"/>
      <c r="R28" s="72"/>
      <c r="S28" s="72"/>
      <c r="T28" s="72"/>
      <c r="U28" s="72"/>
    </row>
    <row r="29" spans="2:21" ht="13.8" thickBot="1" x14ac:dyDescent="0.3">
      <c r="B29" s="132" t="s">
        <v>111</v>
      </c>
      <c r="C29" s="133">
        <f t="shared" ref="C29:O29" si="3">SUM(C24:C28)</f>
        <v>0</v>
      </c>
      <c r="D29" s="133">
        <f t="shared" si="3"/>
        <v>0</v>
      </c>
      <c r="E29" s="133">
        <f t="shared" si="3"/>
        <v>0</v>
      </c>
      <c r="F29" s="133">
        <f t="shared" si="3"/>
        <v>0</v>
      </c>
      <c r="G29" s="133">
        <f t="shared" si="3"/>
        <v>0</v>
      </c>
      <c r="H29" s="133">
        <f t="shared" si="3"/>
        <v>0</v>
      </c>
      <c r="I29" s="133">
        <f t="shared" si="3"/>
        <v>0</v>
      </c>
      <c r="J29" s="133">
        <f t="shared" si="3"/>
        <v>0</v>
      </c>
      <c r="K29" s="133">
        <f t="shared" si="3"/>
        <v>0</v>
      </c>
      <c r="L29" s="133">
        <f t="shared" si="3"/>
        <v>0</v>
      </c>
      <c r="M29" s="133">
        <f t="shared" si="3"/>
        <v>0</v>
      </c>
      <c r="N29" s="133">
        <f t="shared" si="3"/>
        <v>0</v>
      </c>
      <c r="O29" s="134">
        <f t="shared" si="3"/>
        <v>0</v>
      </c>
      <c r="P29" s="72"/>
      <c r="Q29" s="72"/>
      <c r="R29" s="72"/>
      <c r="S29" s="72"/>
      <c r="T29" s="72"/>
      <c r="U29" s="72"/>
    </row>
    <row r="30" spans="2:21" ht="13.8" thickTop="1" x14ac:dyDescent="0.25">
      <c r="B30" s="37"/>
      <c r="C30" s="37"/>
      <c r="D30" s="37"/>
      <c r="E30" s="37"/>
      <c r="F30" s="37"/>
      <c r="G30" s="37"/>
      <c r="H30" s="37"/>
      <c r="I30" s="37"/>
      <c r="J30" s="37"/>
      <c r="K30" s="37"/>
      <c r="L30" s="37"/>
      <c r="M30" s="37"/>
      <c r="N30" s="37"/>
      <c r="O30" s="129"/>
      <c r="P30" s="72"/>
      <c r="Q30" s="72"/>
      <c r="R30" s="72"/>
      <c r="S30" s="72"/>
      <c r="T30" s="72"/>
      <c r="U30" s="72"/>
    </row>
    <row r="31" spans="2:21" x14ac:dyDescent="0.25">
      <c r="B31" s="120" t="s">
        <v>119</v>
      </c>
      <c r="C31" s="37"/>
      <c r="D31" s="37"/>
      <c r="E31" s="37"/>
      <c r="F31" s="37"/>
      <c r="G31" s="37"/>
      <c r="H31" s="37"/>
      <c r="I31" s="37"/>
      <c r="J31" s="37"/>
      <c r="K31" s="37"/>
      <c r="L31" s="37"/>
      <c r="M31" s="37"/>
      <c r="N31" s="37"/>
      <c r="O31" s="129"/>
      <c r="P31" s="72"/>
      <c r="Q31" s="72"/>
      <c r="R31" s="72"/>
      <c r="S31" s="72"/>
      <c r="T31" s="72"/>
      <c r="U31" s="72"/>
    </row>
    <row r="32" spans="2:21" x14ac:dyDescent="0.25">
      <c r="B32" s="160" t="s">
        <v>112</v>
      </c>
      <c r="C32" s="162"/>
      <c r="D32" s="162"/>
      <c r="E32" s="162"/>
      <c r="F32" s="162"/>
      <c r="G32" s="162"/>
      <c r="H32" s="162"/>
      <c r="I32" s="162"/>
      <c r="J32" s="162"/>
      <c r="K32" s="162"/>
      <c r="L32" s="162"/>
      <c r="M32" s="162"/>
      <c r="N32" s="162"/>
      <c r="O32" s="150">
        <f>SUM(C32:N32)</f>
        <v>0</v>
      </c>
      <c r="P32" s="72"/>
      <c r="Q32" s="72"/>
      <c r="R32" s="72"/>
      <c r="S32" s="72"/>
      <c r="T32" s="72"/>
      <c r="U32" s="72"/>
    </row>
    <row r="33" spans="2:21" ht="26.4" x14ac:dyDescent="0.25">
      <c r="B33" s="152" t="s">
        <v>117</v>
      </c>
      <c r="C33" s="162"/>
      <c r="D33" s="162"/>
      <c r="E33" s="162"/>
      <c r="F33" s="162"/>
      <c r="G33" s="162"/>
      <c r="H33" s="162"/>
      <c r="I33" s="162"/>
      <c r="J33" s="162"/>
      <c r="K33" s="162"/>
      <c r="L33" s="162"/>
      <c r="M33" s="162"/>
      <c r="N33" s="162"/>
      <c r="O33" s="150">
        <f>SUM(C33:N33)</f>
        <v>0</v>
      </c>
      <c r="P33" s="72"/>
      <c r="Q33" s="72"/>
      <c r="R33" s="72"/>
      <c r="S33" s="72"/>
      <c r="T33" s="72"/>
      <c r="U33" s="72"/>
    </row>
    <row r="34" spans="2:21" ht="26.4" x14ac:dyDescent="0.25">
      <c r="B34" s="163" t="s">
        <v>118</v>
      </c>
      <c r="C34" s="155">
        <f t="shared" ref="C34:O34" si="4">SUM(C32:C33)</f>
        <v>0</v>
      </c>
      <c r="D34" s="155">
        <f t="shared" si="4"/>
        <v>0</v>
      </c>
      <c r="E34" s="155">
        <f t="shared" si="4"/>
        <v>0</v>
      </c>
      <c r="F34" s="155">
        <f t="shared" si="4"/>
        <v>0</v>
      </c>
      <c r="G34" s="155">
        <f t="shared" si="4"/>
        <v>0</v>
      </c>
      <c r="H34" s="155">
        <f t="shared" si="4"/>
        <v>0</v>
      </c>
      <c r="I34" s="155">
        <f t="shared" si="4"/>
        <v>0</v>
      </c>
      <c r="J34" s="155">
        <f t="shared" si="4"/>
        <v>0</v>
      </c>
      <c r="K34" s="155">
        <f t="shared" si="4"/>
        <v>0</v>
      </c>
      <c r="L34" s="155">
        <f t="shared" si="4"/>
        <v>0</v>
      </c>
      <c r="M34" s="155">
        <f t="shared" si="4"/>
        <v>0</v>
      </c>
      <c r="N34" s="155">
        <f t="shared" si="4"/>
        <v>0</v>
      </c>
      <c r="O34" s="156">
        <f t="shared" si="4"/>
        <v>0</v>
      </c>
      <c r="P34" s="72"/>
      <c r="Q34" s="72"/>
      <c r="R34" s="72"/>
      <c r="S34" s="72"/>
      <c r="T34" s="72"/>
      <c r="U34" s="72"/>
    </row>
    <row r="35" spans="2:21" x14ac:dyDescent="0.25">
      <c r="B35" s="120"/>
      <c r="C35" s="120"/>
      <c r="D35" s="120"/>
      <c r="E35" s="120"/>
      <c r="F35" s="120"/>
      <c r="G35" s="120"/>
      <c r="H35" s="120"/>
      <c r="I35" s="120"/>
      <c r="J35" s="120"/>
      <c r="K35" s="120"/>
      <c r="L35" s="120"/>
      <c r="M35" s="120"/>
      <c r="N35" s="120"/>
      <c r="O35" s="139"/>
      <c r="P35" s="72"/>
      <c r="Q35" s="72"/>
      <c r="R35" s="72"/>
      <c r="S35" s="72"/>
      <c r="T35" s="72"/>
      <c r="U35" s="72"/>
    </row>
    <row r="36" spans="2:21" s="126" customFormat="1" x14ac:dyDescent="0.25">
      <c r="B36" s="138" t="s">
        <v>159</v>
      </c>
      <c r="C36" s="127">
        <f t="shared" ref="C36:O36" si="5">C21-C29+C34</f>
        <v>0</v>
      </c>
      <c r="D36" s="127">
        <f t="shared" si="5"/>
        <v>0</v>
      </c>
      <c r="E36" s="127">
        <f t="shared" si="5"/>
        <v>0</v>
      </c>
      <c r="F36" s="127">
        <f t="shared" si="5"/>
        <v>0</v>
      </c>
      <c r="G36" s="127">
        <f t="shared" si="5"/>
        <v>0</v>
      </c>
      <c r="H36" s="127">
        <f t="shared" si="5"/>
        <v>0</v>
      </c>
      <c r="I36" s="127">
        <f t="shared" si="5"/>
        <v>0</v>
      </c>
      <c r="J36" s="127">
        <f t="shared" si="5"/>
        <v>0</v>
      </c>
      <c r="K36" s="127">
        <f t="shared" si="5"/>
        <v>0</v>
      </c>
      <c r="L36" s="127">
        <f t="shared" si="5"/>
        <v>0</v>
      </c>
      <c r="M36" s="127">
        <f t="shared" si="5"/>
        <v>0</v>
      </c>
      <c r="N36" s="127">
        <f t="shared" si="5"/>
        <v>0</v>
      </c>
      <c r="O36" s="128">
        <f t="shared" si="5"/>
        <v>0</v>
      </c>
      <c r="P36" s="140"/>
      <c r="Q36" s="140"/>
    </row>
    <row r="37" spans="2:21" ht="26.4" x14ac:dyDescent="0.25">
      <c r="B37" s="165" t="s">
        <v>120</v>
      </c>
      <c r="C37" s="166"/>
      <c r="D37" s="166"/>
      <c r="E37" s="166"/>
      <c r="F37" s="166"/>
      <c r="G37" s="166"/>
      <c r="H37" s="166"/>
      <c r="I37" s="166"/>
      <c r="J37" s="166"/>
      <c r="K37" s="166"/>
      <c r="L37" s="166"/>
      <c r="M37" s="166"/>
      <c r="N37" s="166"/>
      <c r="O37" s="167"/>
      <c r="P37" s="141"/>
      <c r="Q37" s="141"/>
    </row>
    <row r="38" spans="2:21" x14ac:dyDescent="0.25">
      <c r="B38" s="123"/>
      <c r="C38" s="37"/>
      <c r="D38" s="37"/>
      <c r="E38" s="37"/>
      <c r="F38" s="37"/>
      <c r="G38" s="37"/>
      <c r="H38" s="37"/>
      <c r="I38" s="37"/>
      <c r="J38" s="37"/>
      <c r="K38" s="37"/>
      <c r="L38" s="37"/>
      <c r="M38" s="37"/>
      <c r="N38" s="37"/>
      <c r="O38" s="129"/>
      <c r="P38" s="141"/>
      <c r="Q38" s="141"/>
    </row>
    <row r="39" spans="2:21" ht="13.8" thickBot="1" x14ac:dyDescent="0.3">
      <c r="B39" s="142" t="s">
        <v>160</v>
      </c>
      <c r="C39" s="143"/>
      <c r="D39" s="143"/>
      <c r="E39" s="143"/>
      <c r="F39" s="143"/>
      <c r="G39" s="143"/>
      <c r="H39" s="143"/>
      <c r="I39" s="143"/>
      <c r="J39" s="143"/>
      <c r="K39" s="143"/>
      <c r="L39" s="143"/>
      <c r="M39" s="143"/>
      <c r="N39" s="143"/>
      <c r="O39" s="144">
        <f>O36+O37</f>
        <v>0</v>
      </c>
    </row>
    <row r="40" spans="2:21" x14ac:dyDescent="0.25">
      <c r="B40" s="37"/>
      <c r="C40" s="37"/>
      <c r="D40" s="37"/>
      <c r="E40" s="37"/>
      <c r="F40" s="37"/>
      <c r="G40" s="37"/>
      <c r="H40" s="37"/>
      <c r="I40" s="37"/>
      <c r="J40" s="37"/>
      <c r="K40" s="37"/>
      <c r="L40" s="37"/>
      <c r="M40" s="37"/>
      <c r="N40" s="37"/>
      <c r="O40" s="37"/>
    </row>
    <row r="41" spans="2:21" x14ac:dyDescent="0.25">
      <c r="B41" s="37"/>
      <c r="C41" s="37"/>
      <c r="D41" s="37"/>
      <c r="E41" s="37"/>
      <c r="F41" s="37"/>
      <c r="G41" s="37"/>
      <c r="H41" s="37"/>
      <c r="I41" s="37"/>
      <c r="J41" s="37"/>
      <c r="K41" s="37"/>
      <c r="L41" s="37"/>
      <c r="M41" s="37"/>
      <c r="N41" s="37"/>
      <c r="O41" s="37"/>
    </row>
    <row r="42" spans="2:21" ht="19.5" customHeight="1" x14ac:dyDescent="0.25">
      <c r="B42" s="209" t="s">
        <v>161</v>
      </c>
      <c r="C42" s="209"/>
      <c r="D42" s="209"/>
      <c r="E42" s="209"/>
      <c r="F42" s="209"/>
      <c r="G42" s="209"/>
      <c r="H42" s="209"/>
      <c r="I42" s="209"/>
      <c r="J42" s="209"/>
      <c r="K42" s="209"/>
      <c r="L42" s="209"/>
      <c r="M42" s="209"/>
      <c r="N42" s="209"/>
      <c r="O42" s="209"/>
    </row>
    <row r="43" spans="2:21" x14ac:dyDescent="0.25">
      <c r="B43" s="117"/>
      <c r="C43" s="118" t="str">
        <f t="shared" ref="C43:O43" si="6">+C9</f>
        <v>Janúar</v>
      </c>
      <c r="D43" s="118" t="str">
        <f t="shared" si="6"/>
        <v>Febrúar</v>
      </c>
      <c r="E43" s="118" t="str">
        <f t="shared" si="6"/>
        <v>Mars</v>
      </c>
      <c r="F43" s="118" t="str">
        <f t="shared" si="6"/>
        <v>Apríl</v>
      </c>
      <c r="G43" s="118" t="str">
        <f t="shared" si="6"/>
        <v>Maí</v>
      </c>
      <c r="H43" s="118" t="str">
        <f t="shared" si="6"/>
        <v>Júní</v>
      </c>
      <c r="I43" s="118" t="str">
        <f t="shared" si="6"/>
        <v>Júlí</v>
      </c>
      <c r="J43" s="118" t="str">
        <f t="shared" si="6"/>
        <v>Ágúst</v>
      </c>
      <c r="K43" s="118" t="str">
        <f t="shared" si="6"/>
        <v>September</v>
      </c>
      <c r="L43" s="118" t="str">
        <f t="shared" si="6"/>
        <v>Október</v>
      </c>
      <c r="M43" s="118" t="str">
        <f t="shared" si="6"/>
        <v>Nóvember</v>
      </c>
      <c r="N43" s="118" t="str">
        <f t="shared" si="6"/>
        <v>Desember</v>
      </c>
      <c r="O43" s="119" t="str">
        <f t="shared" si="6"/>
        <v>Samtals</v>
      </c>
    </row>
    <row r="44" spans="2:21" x14ac:dyDescent="0.25">
      <c r="B44" s="123" t="s">
        <v>165</v>
      </c>
      <c r="C44" s="162"/>
      <c r="D44" s="159">
        <f t="shared" ref="D44:N44" si="7">C54</f>
        <v>0</v>
      </c>
      <c r="E44" s="159">
        <f t="shared" si="7"/>
        <v>0</v>
      </c>
      <c r="F44" s="159">
        <f t="shared" si="7"/>
        <v>0</v>
      </c>
      <c r="G44" s="159">
        <f t="shared" si="7"/>
        <v>0</v>
      </c>
      <c r="H44" s="159">
        <f t="shared" si="7"/>
        <v>0</v>
      </c>
      <c r="I44" s="159">
        <f t="shared" si="7"/>
        <v>0</v>
      </c>
      <c r="J44" s="159">
        <f t="shared" si="7"/>
        <v>0</v>
      </c>
      <c r="K44" s="159">
        <f t="shared" si="7"/>
        <v>0</v>
      </c>
      <c r="L44" s="159">
        <f t="shared" si="7"/>
        <v>0</v>
      </c>
      <c r="M44" s="159">
        <f t="shared" si="7"/>
        <v>0</v>
      </c>
      <c r="N44" s="159">
        <f t="shared" si="7"/>
        <v>0</v>
      </c>
      <c r="O44" s="150">
        <f>C44</f>
        <v>0</v>
      </c>
    </row>
    <row r="45" spans="2:21" x14ac:dyDescent="0.25">
      <c r="B45" s="123" t="s">
        <v>115</v>
      </c>
      <c r="C45" s="162"/>
      <c r="D45" s="162"/>
      <c r="E45" s="162"/>
      <c r="F45" s="162"/>
      <c r="G45" s="162"/>
      <c r="H45" s="162"/>
      <c r="I45" s="162"/>
      <c r="J45" s="162"/>
      <c r="K45" s="162"/>
      <c r="L45" s="162"/>
      <c r="M45" s="162"/>
      <c r="N45" s="162"/>
      <c r="O45" s="150">
        <f t="shared" ref="O45:O53" si="8">SUM(C45:N45)</f>
        <v>0</v>
      </c>
    </row>
    <row r="46" spans="2:21" ht="26.4" x14ac:dyDescent="0.25">
      <c r="B46" s="164" t="s">
        <v>121</v>
      </c>
      <c r="C46" s="162" t="s">
        <v>100</v>
      </c>
      <c r="D46" s="162"/>
      <c r="E46" s="162"/>
      <c r="F46" s="162"/>
      <c r="G46" s="162"/>
      <c r="H46" s="162"/>
      <c r="I46" s="162"/>
      <c r="J46" s="162"/>
      <c r="K46" s="162"/>
      <c r="L46" s="162"/>
      <c r="M46" s="162"/>
      <c r="N46" s="162"/>
      <c r="O46" s="150">
        <f t="shared" si="8"/>
        <v>0</v>
      </c>
    </row>
    <row r="47" spans="2:21" x14ac:dyDescent="0.25">
      <c r="B47" s="123" t="s">
        <v>114</v>
      </c>
      <c r="C47" s="162"/>
      <c r="D47" s="162"/>
      <c r="E47" s="162"/>
      <c r="F47" s="162"/>
      <c r="G47" s="162"/>
      <c r="H47" s="162"/>
      <c r="I47" s="162"/>
      <c r="J47" s="162"/>
      <c r="K47" s="162"/>
      <c r="L47" s="162"/>
      <c r="M47" s="162"/>
      <c r="N47" s="162"/>
      <c r="O47" s="150">
        <f t="shared" si="8"/>
        <v>0</v>
      </c>
    </row>
    <row r="48" spans="2:21" ht="26.4" x14ac:dyDescent="0.25">
      <c r="B48" s="164" t="s">
        <v>122</v>
      </c>
      <c r="C48" s="162"/>
      <c r="D48" s="162"/>
      <c r="E48" s="162"/>
      <c r="F48" s="162"/>
      <c r="G48" s="162"/>
      <c r="H48" s="162"/>
      <c r="I48" s="162"/>
      <c r="J48" s="162"/>
      <c r="K48" s="162"/>
      <c r="L48" s="162"/>
      <c r="M48" s="162"/>
      <c r="N48" s="162"/>
      <c r="O48" s="150">
        <f t="shared" si="8"/>
        <v>0</v>
      </c>
    </row>
    <row r="49" spans="2:15" x14ac:dyDescent="0.25">
      <c r="B49" s="123" t="s">
        <v>113</v>
      </c>
      <c r="C49" s="162"/>
      <c r="D49" s="162"/>
      <c r="E49" s="162"/>
      <c r="F49" s="162"/>
      <c r="G49" s="162"/>
      <c r="H49" s="162"/>
      <c r="I49" s="162"/>
      <c r="J49" s="162"/>
      <c r="K49" s="162"/>
      <c r="L49" s="162"/>
      <c r="M49" s="162"/>
      <c r="N49" s="162"/>
      <c r="O49" s="150">
        <f t="shared" si="8"/>
        <v>0</v>
      </c>
    </row>
    <row r="50" spans="2:15" x14ac:dyDescent="0.25">
      <c r="B50" s="123" t="s">
        <v>166</v>
      </c>
      <c r="C50" s="162"/>
      <c r="D50" s="162"/>
      <c r="E50" s="162"/>
      <c r="F50" s="162"/>
      <c r="G50" s="162"/>
      <c r="H50" s="162"/>
      <c r="I50" s="162"/>
      <c r="J50" s="162"/>
      <c r="K50" s="162"/>
      <c r="L50" s="162"/>
      <c r="M50" s="162"/>
      <c r="N50" s="162"/>
      <c r="O50" s="150">
        <f t="shared" si="8"/>
        <v>0</v>
      </c>
    </row>
    <row r="51" spans="2:15" ht="26.4" x14ac:dyDescent="0.25">
      <c r="B51" s="164" t="s">
        <v>123</v>
      </c>
      <c r="C51" s="162"/>
      <c r="D51" s="162"/>
      <c r="E51" s="162"/>
      <c r="F51" s="162"/>
      <c r="G51" s="162"/>
      <c r="H51" s="162"/>
      <c r="I51" s="162"/>
      <c r="J51" s="162"/>
      <c r="K51" s="162"/>
      <c r="L51" s="162"/>
      <c r="M51" s="162"/>
      <c r="N51" s="162"/>
      <c r="O51" s="150">
        <f t="shared" si="8"/>
        <v>0</v>
      </c>
    </row>
    <row r="52" spans="2:15" x14ac:dyDescent="0.25">
      <c r="B52" s="123" t="s">
        <v>116</v>
      </c>
      <c r="C52" s="162"/>
      <c r="D52" s="162"/>
      <c r="E52" s="162"/>
      <c r="F52" s="162"/>
      <c r="G52" s="162"/>
      <c r="H52" s="162"/>
      <c r="I52" s="162"/>
      <c r="J52" s="162"/>
      <c r="K52" s="162"/>
      <c r="L52" s="162"/>
      <c r="M52" s="162"/>
      <c r="N52" s="162"/>
      <c r="O52" s="150">
        <f t="shared" si="8"/>
        <v>0</v>
      </c>
    </row>
    <row r="53" spans="2:15" x14ac:dyDescent="0.25">
      <c r="B53" s="123" t="s">
        <v>116</v>
      </c>
      <c r="C53" s="162"/>
      <c r="D53" s="162"/>
      <c r="E53" s="162"/>
      <c r="F53" s="162"/>
      <c r="G53" s="162"/>
      <c r="H53" s="162"/>
      <c r="I53" s="162"/>
      <c r="J53" s="162"/>
      <c r="K53" s="162"/>
      <c r="L53" s="162"/>
      <c r="M53" s="162"/>
      <c r="N53" s="162"/>
      <c r="O53" s="150">
        <f t="shared" si="8"/>
        <v>0</v>
      </c>
    </row>
    <row r="54" spans="2:15" ht="13.8" thickBot="1" x14ac:dyDescent="0.3">
      <c r="B54" s="142" t="s">
        <v>167</v>
      </c>
      <c r="C54" s="168">
        <f t="shared" ref="C54:O54" si="9">SUM(C44:C53)</f>
        <v>0</v>
      </c>
      <c r="D54" s="168">
        <f t="shared" si="9"/>
        <v>0</v>
      </c>
      <c r="E54" s="168">
        <f t="shared" si="9"/>
        <v>0</v>
      </c>
      <c r="F54" s="168">
        <f t="shared" si="9"/>
        <v>0</v>
      </c>
      <c r="G54" s="168">
        <f t="shared" si="9"/>
        <v>0</v>
      </c>
      <c r="H54" s="168">
        <f t="shared" si="9"/>
        <v>0</v>
      </c>
      <c r="I54" s="168">
        <f t="shared" si="9"/>
        <v>0</v>
      </c>
      <c r="J54" s="168">
        <f t="shared" si="9"/>
        <v>0</v>
      </c>
      <c r="K54" s="168">
        <f t="shared" si="9"/>
        <v>0</v>
      </c>
      <c r="L54" s="168">
        <f t="shared" si="9"/>
        <v>0</v>
      </c>
      <c r="M54" s="168">
        <f t="shared" si="9"/>
        <v>0</v>
      </c>
      <c r="N54" s="168">
        <f t="shared" si="9"/>
        <v>0</v>
      </c>
      <c r="O54" s="169">
        <f t="shared" si="9"/>
        <v>0</v>
      </c>
    </row>
  </sheetData>
  <sheetProtection algorithmName="SHA-512" hashValue="971ssyFmpZFze+qlBEMAJSrbLDGjjmKAtPBWehBYAUuFRHZ3G5niDplxibshxRcLyXttc5eW1l2n3HDRwKNfCA==" saltValue="WEOK4409E0suVM4XglpwqQ==" spinCount="100000" sheet="1" objects="1" scenarios="1"/>
  <mergeCells count="2">
    <mergeCell ref="B8:O8"/>
    <mergeCell ref="B42:O42"/>
  </mergeCells>
  <dataValidations count="5">
    <dataValidation type="custom" allowBlank="1" showInputMessage="1" showErrorMessage="1" error="Talan verður að vera 1 eða 2" sqref="F4" xr:uid="{00000000-0002-0000-0100-000000000000}">
      <formula1>"&lt;2,1"</formula1>
    </dataValidation>
    <dataValidation type="whole" allowBlank="1" showInputMessage="1" showErrorMessage="1" error="Talan verður að vera 1 eða 2" sqref="E4" xr:uid="{00000000-0002-0000-0100-000001000000}">
      <formula1>1</formula1>
      <formula2>2</formula2>
    </dataValidation>
    <dataValidation type="whole" operator="lessThan" allowBlank="1" showInputMessage="1" showErrorMessage="1" sqref="O37 C33:O33 C48:N48 C51:O51 C46:O46 O47:O48" xr:uid="{E2900033-3120-4FDF-902E-E63DB507E2B2}">
      <formula1>0</formula1>
    </dataValidation>
    <dataValidation type="whole" operator="greaterThan" allowBlank="1" showInputMessage="1" showErrorMessage="1" sqref="C45:N45 C24:N28 C49:N50" xr:uid="{CEED49A5-75BB-424F-B844-71D647ED02F9}">
      <formula1>0</formula1>
    </dataValidation>
    <dataValidation type="whole" operator="greaterThanOrEqual" allowBlank="1" showInputMessage="1" showErrorMessage="1" sqref="C32:N32 C47:N47" xr:uid="{DC525247-6FF0-479D-BBD6-BC3F5624D9A8}">
      <formula1>0</formula1>
    </dataValidation>
  </dataValidations>
  <pageMargins left="0.19685039370078741" right="0.19685039370078741" top="0.55118110236220474" bottom="0.19685039370078741" header="0.11811023622047245" footer="0.31496062992125984"/>
  <pageSetup paperSize="9" orientation="landscape" r:id="rId1"/>
  <headerFooter>
    <oddHeader>&amp;CYfirlit yfir sölu ferða
&amp;RFerðamálastofa  útgáfa  1. 2019</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ð3"/>
  <dimension ref="A1:K67"/>
  <sheetViews>
    <sheetView showGridLines="0" zoomScale="106" zoomScaleNormal="106" workbookViewId="0">
      <pane ySplit="1" topLeftCell="A2" activePane="bottomLeft" state="frozen"/>
      <selection activeCell="B9" sqref="B9:F9"/>
      <selection pane="bottomLeft" activeCell="C4" sqref="C4"/>
    </sheetView>
  </sheetViews>
  <sheetFormatPr defaultColWidth="9.109375" defaultRowHeight="13.2" x14ac:dyDescent="0.25"/>
  <cols>
    <col min="1" max="1" width="5.6640625" style="50" customWidth="1"/>
    <col min="2" max="2" width="52.33203125" style="50" customWidth="1"/>
    <col min="3" max="3" width="17.6640625" style="50" customWidth="1"/>
    <col min="4" max="4" width="19" style="50" customWidth="1"/>
    <col min="5" max="6" width="18.33203125" style="50" customWidth="1"/>
    <col min="7" max="9" width="14.44140625" style="50" customWidth="1"/>
    <col min="10" max="10" width="18.44140625" style="50" bestFit="1" customWidth="1"/>
    <col min="11" max="11" width="100.6640625" style="50" customWidth="1"/>
    <col min="12" max="16384" width="9.109375" style="50"/>
  </cols>
  <sheetData>
    <row r="1" spans="2:11" s="49" customFormat="1" ht="42" customHeight="1" thickBot="1" x14ac:dyDescent="0.3"/>
    <row r="2" spans="2:11" ht="13.8" thickTop="1" x14ac:dyDescent="0.25"/>
    <row r="3" spans="2:11" ht="12" customHeight="1" x14ac:dyDescent="0.25">
      <c r="B3" s="52" t="s">
        <v>84</v>
      </c>
      <c r="C3" s="53" t="str">
        <f>IF(Upplýsingar!$B$14&gt;0,Upplýsingar!$B$14,"")</f>
        <v>Áætlun</v>
      </c>
      <c r="D3" s="54"/>
      <c r="F3" s="40" t="s">
        <v>140</v>
      </c>
      <c r="G3" s="40"/>
      <c r="H3" s="40"/>
      <c r="I3" s="40"/>
      <c r="J3" s="66"/>
      <c r="K3" s="66"/>
    </row>
    <row r="4" spans="2:11" ht="12" customHeight="1" x14ac:dyDescent="0.3">
      <c r="B4" s="55" t="s">
        <v>85</v>
      </c>
      <c r="C4" s="56"/>
      <c r="F4" s="186" t="s">
        <v>141</v>
      </c>
      <c r="G4" s="186"/>
      <c r="H4" s="186"/>
      <c r="I4" s="186"/>
      <c r="J4" s="187"/>
      <c r="K4" s="187"/>
    </row>
    <row r="5" spans="2:11" ht="12" customHeight="1" x14ac:dyDescent="0.25">
      <c r="B5" s="55" t="s">
        <v>86</v>
      </c>
      <c r="C5" s="57"/>
      <c r="D5" s="57"/>
      <c r="E5" s="57"/>
      <c r="F5" s="41" t="s">
        <v>102</v>
      </c>
      <c r="G5" s="42"/>
      <c r="H5" s="42"/>
      <c r="I5" s="42"/>
      <c r="J5" s="61"/>
      <c r="K5" s="61"/>
    </row>
    <row r="6" spans="2:11" ht="12" customHeight="1" x14ac:dyDescent="0.25">
      <c r="B6" s="59" t="s">
        <v>104</v>
      </c>
      <c r="C6" s="60" t="str">
        <f>IF(Upplýsingar!$E$14="","",Upplýsingar!$E$14)</f>
        <v/>
      </c>
      <c r="D6" s="60"/>
      <c r="E6" s="57"/>
    </row>
    <row r="7" spans="2:11" x14ac:dyDescent="0.25">
      <c r="B7" s="67"/>
      <c r="C7" s="68"/>
      <c r="D7" s="68"/>
      <c r="E7" s="68"/>
    </row>
    <row r="8" spans="2:11" ht="19.5" customHeight="1" x14ac:dyDescent="0.25">
      <c r="B8" s="213" t="s">
        <v>162</v>
      </c>
      <c r="C8" s="214"/>
      <c r="D8" s="214"/>
      <c r="E8" s="214"/>
      <c r="F8" s="214"/>
      <c r="G8" s="214"/>
      <c r="H8" s="214"/>
      <c r="I8" s="214"/>
      <c r="J8" s="215"/>
    </row>
    <row r="9" spans="2:11" ht="39.6" x14ac:dyDescent="0.25">
      <c r="B9" s="69" t="s">
        <v>87</v>
      </c>
      <c r="C9" s="70" t="s">
        <v>172</v>
      </c>
      <c r="D9" s="70" t="s">
        <v>88</v>
      </c>
      <c r="E9" s="70" t="s">
        <v>89</v>
      </c>
      <c r="F9" s="70" t="s">
        <v>90</v>
      </c>
      <c r="G9" s="70" t="s">
        <v>91</v>
      </c>
      <c r="H9" s="70" t="s">
        <v>92</v>
      </c>
      <c r="I9" s="70" t="s">
        <v>93</v>
      </c>
      <c r="J9" s="71" t="s">
        <v>163</v>
      </c>
      <c r="K9" s="72"/>
    </row>
    <row r="10" spans="2:11" ht="39.6" x14ac:dyDescent="0.25">
      <c r="B10" s="69" t="s">
        <v>20</v>
      </c>
      <c r="C10" s="70" t="s">
        <v>18</v>
      </c>
      <c r="D10" s="70" t="s">
        <v>164</v>
      </c>
      <c r="E10" s="70" t="s">
        <v>16</v>
      </c>
      <c r="F10" s="70" t="s">
        <v>73</v>
      </c>
      <c r="G10" s="70" t="s">
        <v>0</v>
      </c>
      <c r="H10" s="70" t="s">
        <v>5</v>
      </c>
      <c r="I10" s="70" t="s">
        <v>76</v>
      </c>
      <c r="J10" s="71" t="s">
        <v>136</v>
      </c>
      <c r="K10" s="72" t="s">
        <v>168</v>
      </c>
    </row>
    <row r="11" spans="2:11" x14ac:dyDescent="0.25">
      <c r="B11" s="73"/>
      <c r="C11" s="74"/>
      <c r="D11" s="74"/>
      <c r="E11" s="75">
        <f t="shared" ref="E11:E34" si="0">D11+C11</f>
        <v>0</v>
      </c>
      <c r="F11" s="74"/>
      <c r="G11" s="74"/>
      <c r="H11" s="74"/>
      <c r="I11" s="74"/>
      <c r="J11" s="76"/>
      <c r="K11" s="51" t="str">
        <f>IF(E11=0,"",IF(AND(C11&lt;&gt;"",D11&lt;&gt;""),"Ekki er heimilt að fylla út í bæði heildarsöluverð pakkaferðar og samtengdrar ferðatilhögunar í sömu línu",IF(OR(ISBLANK(F11),ISBLANK(G11),ISBLANK(H11),ISBLANK(I11),ISBLANK(J11)),"Fylla þarf út: staðfestingargreiðslur, fjölda ferða, fjölda ferðamanna, lengd ferða og fjölda daga frá lokagreiðslu til upphafs ferðar","")))</f>
        <v/>
      </c>
    </row>
    <row r="12" spans="2:11" x14ac:dyDescent="0.25">
      <c r="B12" s="77"/>
      <c r="C12" s="78"/>
      <c r="D12" s="79"/>
      <c r="E12" s="80">
        <f t="shared" si="0"/>
        <v>0</v>
      </c>
      <c r="F12" s="78"/>
      <c r="G12" s="78"/>
      <c r="H12" s="78"/>
      <c r="I12" s="78"/>
      <c r="J12" s="81"/>
      <c r="K12" s="51" t="str">
        <f t="shared" ref="K12:K34" si="1">IF(E12=0,"",IF(OR(ISBLANK(F12),ISBLANK(G12),ISBLANK(H12),ISBLANK(I12),ISBLANK(J12)),"Fylla þarf út: staðfestingargreiðslur, fjölda ferða, fjölda ferðamanna, lengd ferða og fjölda daga frá lokagreiðslu til upphafs ferðar",""))</f>
        <v/>
      </c>
    </row>
    <row r="13" spans="2:11" x14ac:dyDescent="0.25">
      <c r="B13" s="77"/>
      <c r="C13" s="78"/>
      <c r="D13" s="79"/>
      <c r="E13" s="80">
        <f t="shared" si="0"/>
        <v>0</v>
      </c>
      <c r="F13" s="78"/>
      <c r="G13" s="78"/>
      <c r="H13" s="78"/>
      <c r="I13" s="78"/>
      <c r="J13" s="81"/>
      <c r="K13" s="51" t="str">
        <f t="shared" si="1"/>
        <v/>
      </c>
    </row>
    <row r="14" spans="2:11" x14ac:dyDescent="0.25">
      <c r="B14" s="77"/>
      <c r="C14" s="78"/>
      <c r="D14" s="79"/>
      <c r="E14" s="80">
        <f t="shared" si="0"/>
        <v>0</v>
      </c>
      <c r="F14" s="78"/>
      <c r="G14" s="78"/>
      <c r="H14" s="78"/>
      <c r="I14" s="78"/>
      <c r="J14" s="81"/>
      <c r="K14" s="51" t="str">
        <f t="shared" si="1"/>
        <v/>
      </c>
    </row>
    <row r="15" spans="2:11" x14ac:dyDescent="0.25">
      <c r="B15" s="77"/>
      <c r="C15" s="78"/>
      <c r="D15" s="79"/>
      <c r="E15" s="80">
        <f t="shared" si="0"/>
        <v>0</v>
      </c>
      <c r="F15" s="78"/>
      <c r="G15" s="78"/>
      <c r="H15" s="78"/>
      <c r="I15" s="78"/>
      <c r="J15" s="81"/>
      <c r="K15" s="51" t="str">
        <f t="shared" si="1"/>
        <v/>
      </c>
    </row>
    <row r="16" spans="2:11" x14ac:dyDescent="0.25">
      <c r="B16" s="82"/>
      <c r="C16" s="78"/>
      <c r="D16" s="79"/>
      <c r="E16" s="80">
        <f t="shared" si="0"/>
        <v>0</v>
      </c>
      <c r="F16" s="78"/>
      <c r="G16" s="78"/>
      <c r="H16" s="78"/>
      <c r="I16" s="78"/>
      <c r="J16" s="81"/>
      <c r="K16" s="51" t="str">
        <f t="shared" si="1"/>
        <v/>
      </c>
    </row>
    <row r="17" spans="2:11" x14ac:dyDescent="0.25">
      <c r="B17" s="82"/>
      <c r="C17" s="78"/>
      <c r="D17" s="79"/>
      <c r="E17" s="80">
        <f t="shared" si="0"/>
        <v>0</v>
      </c>
      <c r="F17" s="78"/>
      <c r="G17" s="78"/>
      <c r="H17" s="78"/>
      <c r="I17" s="78"/>
      <c r="J17" s="81"/>
      <c r="K17" s="51" t="str">
        <f t="shared" si="1"/>
        <v/>
      </c>
    </row>
    <row r="18" spans="2:11" x14ac:dyDescent="0.25">
      <c r="B18" s="82"/>
      <c r="C18" s="78"/>
      <c r="D18" s="79"/>
      <c r="E18" s="80">
        <f t="shared" si="0"/>
        <v>0</v>
      </c>
      <c r="F18" s="78"/>
      <c r="G18" s="78"/>
      <c r="H18" s="78"/>
      <c r="I18" s="78"/>
      <c r="J18" s="81"/>
      <c r="K18" s="51" t="str">
        <f t="shared" si="1"/>
        <v/>
      </c>
    </row>
    <row r="19" spans="2:11" x14ac:dyDescent="0.25">
      <c r="B19" s="82"/>
      <c r="C19" s="78"/>
      <c r="D19" s="79"/>
      <c r="E19" s="80">
        <f t="shared" si="0"/>
        <v>0</v>
      </c>
      <c r="F19" s="78"/>
      <c r="G19" s="78"/>
      <c r="H19" s="78"/>
      <c r="I19" s="78"/>
      <c r="J19" s="81"/>
      <c r="K19" s="51" t="str">
        <f t="shared" si="1"/>
        <v/>
      </c>
    </row>
    <row r="20" spans="2:11" x14ac:dyDescent="0.25">
      <c r="B20" s="82"/>
      <c r="C20" s="78"/>
      <c r="D20" s="79"/>
      <c r="E20" s="80">
        <f t="shared" si="0"/>
        <v>0</v>
      </c>
      <c r="F20" s="78"/>
      <c r="G20" s="78"/>
      <c r="H20" s="78"/>
      <c r="I20" s="78"/>
      <c r="J20" s="81"/>
      <c r="K20" s="51" t="str">
        <f t="shared" si="1"/>
        <v/>
      </c>
    </row>
    <row r="21" spans="2:11" x14ac:dyDescent="0.25">
      <c r="B21" s="82"/>
      <c r="C21" s="78"/>
      <c r="D21" s="79"/>
      <c r="E21" s="80">
        <f t="shared" si="0"/>
        <v>0</v>
      </c>
      <c r="F21" s="78"/>
      <c r="G21" s="78"/>
      <c r="H21" s="78"/>
      <c r="I21" s="78"/>
      <c r="J21" s="81"/>
      <c r="K21" s="51" t="str">
        <f t="shared" si="1"/>
        <v/>
      </c>
    </row>
    <row r="22" spans="2:11" x14ac:dyDescent="0.25">
      <c r="B22" s="82"/>
      <c r="C22" s="78"/>
      <c r="D22" s="79"/>
      <c r="E22" s="80">
        <f t="shared" si="0"/>
        <v>0</v>
      </c>
      <c r="F22" s="78"/>
      <c r="G22" s="78"/>
      <c r="H22" s="78"/>
      <c r="I22" s="78"/>
      <c r="J22" s="81"/>
      <c r="K22" s="51" t="str">
        <f t="shared" si="1"/>
        <v/>
      </c>
    </row>
    <row r="23" spans="2:11" x14ac:dyDescent="0.25">
      <c r="B23" s="82"/>
      <c r="C23" s="78"/>
      <c r="D23" s="79"/>
      <c r="E23" s="80">
        <f t="shared" si="0"/>
        <v>0</v>
      </c>
      <c r="F23" s="78"/>
      <c r="G23" s="78"/>
      <c r="H23" s="78"/>
      <c r="I23" s="78"/>
      <c r="J23" s="81"/>
      <c r="K23" s="51" t="str">
        <f t="shared" si="1"/>
        <v/>
      </c>
    </row>
    <row r="24" spans="2:11" x14ac:dyDescent="0.25">
      <c r="B24" s="82"/>
      <c r="C24" s="78"/>
      <c r="D24" s="79"/>
      <c r="E24" s="80">
        <f t="shared" si="0"/>
        <v>0</v>
      </c>
      <c r="F24" s="78"/>
      <c r="G24" s="78"/>
      <c r="H24" s="78"/>
      <c r="I24" s="78"/>
      <c r="J24" s="81"/>
      <c r="K24" s="51" t="str">
        <f t="shared" si="1"/>
        <v/>
      </c>
    </row>
    <row r="25" spans="2:11" x14ac:dyDescent="0.25">
      <c r="B25" s="82"/>
      <c r="C25" s="78"/>
      <c r="D25" s="79"/>
      <c r="E25" s="80">
        <f t="shared" si="0"/>
        <v>0</v>
      </c>
      <c r="F25" s="78"/>
      <c r="G25" s="78"/>
      <c r="H25" s="78"/>
      <c r="I25" s="78"/>
      <c r="J25" s="81"/>
      <c r="K25" s="51" t="str">
        <f t="shared" si="1"/>
        <v/>
      </c>
    </row>
    <row r="26" spans="2:11" x14ac:dyDescent="0.25">
      <c r="B26" s="82"/>
      <c r="C26" s="78"/>
      <c r="D26" s="79"/>
      <c r="E26" s="80">
        <f t="shared" si="0"/>
        <v>0</v>
      </c>
      <c r="F26" s="78"/>
      <c r="G26" s="78"/>
      <c r="H26" s="78"/>
      <c r="I26" s="78"/>
      <c r="J26" s="81"/>
      <c r="K26" s="51" t="str">
        <f t="shared" si="1"/>
        <v/>
      </c>
    </row>
    <row r="27" spans="2:11" x14ac:dyDescent="0.25">
      <c r="B27" s="82"/>
      <c r="C27" s="78"/>
      <c r="D27" s="79"/>
      <c r="E27" s="80">
        <f t="shared" si="0"/>
        <v>0</v>
      </c>
      <c r="F27" s="78"/>
      <c r="G27" s="78"/>
      <c r="H27" s="78"/>
      <c r="I27" s="78"/>
      <c r="J27" s="81"/>
      <c r="K27" s="51" t="str">
        <f t="shared" si="1"/>
        <v/>
      </c>
    </row>
    <row r="28" spans="2:11" x14ac:dyDescent="0.25">
      <c r="B28" s="82"/>
      <c r="C28" s="78"/>
      <c r="D28" s="79"/>
      <c r="E28" s="80">
        <f t="shared" si="0"/>
        <v>0</v>
      </c>
      <c r="F28" s="78"/>
      <c r="G28" s="78"/>
      <c r="H28" s="78"/>
      <c r="I28" s="78"/>
      <c r="J28" s="81"/>
      <c r="K28" s="51" t="str">
        <f t="shared" si="1"/>
        <v/>
      </c>
    </row>
    <row r="29" spans="2:11" x14ac:dyDescent="0.25">
      <c r="B29" s="82"/>
      <c r="C29" s="78"/>
      <c r="D29" s="79"/>
      <c r="E29" s="80">
        <f t="shared" si="0"/>
        <v>0</v>
      </c>
      <c r="F29" s="78"/>
      <c r="G29" s="78"/>
      <c r="H29" s="78"/>
      <c r="I29" s="78"/>
      <c r="J29" s="81"/>
      <c r="K29" s="51" t="str">
        <f t="shared" si="1"/>
        <v/>
      </c>
    </row>
    <row r="30" spans="2:11" x14ac:dyDescent="0.25">
      <c r="B30" s="82"/>
      <c r="C30" s="78"/>
      <c r="D30" s="79"/>
      <c r="E30" s="80">
        <f t="shared" si="0"/>
        <v>0</v>
      </c>
      <c r="F30" s="78"/>
      <c r="G30" s="78"/>
      <c r="H30" s="78"/>
      <c r="I30" s="78"/>
      <c r="J30" s="81"/>
      <c r="K30" s="51" t="str">
        <f t="shared" si="1"/>
        <v/>
      </c>
    </row>
    <row r="31" spans="2:11" x14ac:dyDescent="0.25">
      <c r="B31" s="82"/>
      <c r="C31" s="78"/>
      <c r="D31" s="79"/>
      <c r="E31" s="80">
        <f t="shared" si="0"/>
        <v>0</v>
      </c>
      <c r="F31" s="78"/>
      <c r="G31" s="78"/>
      <c r="H31" s="78"/>
      <c r="I31" s="78"/>
      <c r="J31" s="81"/>
      <c r="K31" s="51" t="str">
        <f t="shared" si="1"/>
        <v/>
      </c>
    </row>
    <row r="32" spans="2:11" x14ac:dyDescent="0.25">
      <c r="B32" s="82"/>
      <c r="C32" s="78"/>
      <c r="D32" s="79"/>
      <c r="E32" s="80">
        <f t="shared" si="0"/>
        <v>0</v>
      </c>
      <c r="F32" s="78"/>
      <c r="G32" s="78"/>
      <c r="H32" s="78"/>
      <c r="I32" s="78"/>
      <c r="J32" s="81"/>
      <c r="K32" s="51" t="str">
        <f t="shared" si="1"/>
        <v/>
      </c>
    </row>
    <row r="33" spans="1:11" x14ac:dyDescent="0.25">
      <c r="B33" s="82"/>
      <c r="C33" s="78"/>
      <c r="D33" s="79"/>
      <c r="E33" s="80">
        <f t="shared" si="0"/>
        <v>0</v>
      </c>
      <c r="F33" s="78"/>
      <c r="G33" s="78"/>
      <c r="H33" s="78"/>
      <c r="I33" s="78"/>
      <c r="J33" s="81"/>
      <c r="K33" s="51" t="str">
        <f t="shared" si="1"/>
        <v/>
      </c>
    </row>
    <row r="34" spans="1:11" x14ac:dyDescent="0.25">
      <c r="B34" s="83"/>
      <c r="C34" s="84"/>
      <c r="D34" s="85"/>
      <c r="E34" s="86">
        <f t="shared" si="0"/>
        <v>0</v>
      </c>
      <c r="F34" s="84"/>
      <c r="G34" s="84"/>
      <c r="H34" s="84"/>
      <c r="I34" s="84"/>
      <c r="J34" s="87"/>
      <c r="K34" s="51" t="str">
        <f t="shared" si="1"/>
        <v/>
      </c>
    </row>
    <row r="35" spans="1:11" s="92" customFormat="1" ht="13.8" thickBot="1" x14ac:dyDescent="0.3">
      <c r="A35" s="50"/>
      <c r="B35" s="109" t="s">
        <v>94</v>
      </c>
      <c r="C35" s="88">
        <f>SUM(C11:C34)</f>
        <v>0</v>
      </c>
      <c r="D35" s="88">
        <f>SUM($D$11:$D$34)</f>
        <v>0</v>
      </c>
      <c r="E35" s="88">
        <f>SUM($E$11:$E$34)</f>
        <v>0</v>
      </c>
      <c r="F35" s="89">
        <f>SUM($F$11:$F$34)</f>
        <v>0</v>
      </c>
      <c r="G35" s="88">
        <f>SUM($G$11:$G$34)</f>
        <v>0</v>
      </c>
      <c r="H35" s="88">
        <f>SUM($H$11:$H$34)</f>
        <v>0</v>
      </c>
      <c r="I35" s="90"/>
      <c r="J35" s="91"/>
    </row>
    <row r="36" spans="1:11" s="92" customFormat="1" x14ac:dyDescent="0.25">
      <c r="A36" s="50"/>
      <c r="B36" s="93"/>
      <c r="C36" s="94"/>
      <c r="D36" s="94"/>
      <c r="E36" s="94"/>
      <c r="F36" s="95"/>
      <c r="G36" s="94"/>
      <c r="H36" s="94"/>
      <c r="I36" s="96"/>
      <c r="J36" s="96"/>
    </row>
    <row r="37" spans="1:11" x14ac:dyDescent="0.25">
      <c r="F37" s="210"/>
      <c r="G37" s="210"/>
      <c r="H37" s="210"/>
      <c r="I37" s="97"/>
      <c r="J37" s="97"/>
    </row>
    <row r="38" spans="1:11" ht="30" customHeight="1" x14ac:dyDescent="0.25">
      <c r="B38" s="211" t="s">
        <v>170</v>
      </c>
      <c r="C38" s="212"/>
      <c r="F38" s="98"/>
      <c r="G38" s="98"/>
      <c r="H38" s="98"/>
      <c r="I38" s="97"/>
      <c r="J38" s="97"/>
    </row>
    <row r="39" spans="1:11" ht="39.6" x14ac:dyDescent="0.25">
      <c r="B39" s="64" t="s">
        <v>125</v>
      </c>
      <c r="C39" s="65" t="s">
        <v>95</v>
      </c>
      <c r="D39" s="56"/>
      <c r="E39" s="56"/>
    </row>
    <row r="40" spans="1:11" ht="39.6" x14ac:dyDescent="0.25">
      <c r="B40" s="64" t="s">
        <v>169</v>
      </c>
      <c r="C40" s="65" t="s">
        <v>60</v>
      </c>
      <c r="D40" s="112" t="s">
        <v>173</v>
      </c>
      <c r="E40" s="56"/>
    </row>
    <row r="41" spans="1:11" x14ac:dyDescent="0.25">
      <c r="B41" s="99" t="s">
        <v>175</v>
      </c>
      <c r="C41" s="100"/>
      <c r="D41" s="72" t="str">
        <f>+IF(AND(C41&lt;&gt;"",C41&lt;&gt;0),"Fylla þarf út eyðublaðið Tryggingaskyldir seljendur","")</f>
        <v/>
      </c>
    </row>
    <row r="42" spans="1:11" x14ac:dyDescent="0.25">
      <c r="B42" s="101" t="s">
        <v>61</v>
      </c>
      <c r="C42" s="102"/>
      <c r="D42" s="72"/>
    </row>
    <row r="43" spans="1:11" x14ac:dyDescent="0.25">
      <c r="B43" s="101" t="s">
        <v>62</v>
      </c>
      <c r="C43" s="102"/>
      <c r="D43" s="72"/>
    </row>
    <row r="44" spans="1:11" x14ac:dyDescent="0.25">
      <c r="B44" s="101" t="s">
        <v>63</v>
      </c>
      <c r="C44" s="102"/>
      <c r="D44" s="72"/>
    </row>
    <row r="45" spans="1:11" x14ac:dyDescent="0.25">
      <c r="B45" s="101" t="s">
        <v>137</v>
      </c>
      <c r="C45" s="102"/>
      <c r="D45" s="72"/>
    </row>
    <row r="46" spans="1:11" x14ac:dyDescent="0.25">
      <c r="B46" s="101" t="s">
        <v>138</v>
      </c>
      <c r="C46" s="102"/>
      <c r="D46" s="72"/>
    </row>
    <row r="47" spans="1:11" x14ac:dyDescent="0.25">
      <c r="B47" s="103" t="s">
        <v>139</v>
      </c>
      <c r="C47" s="102"/>
      <c r="D47" s="72"/>
    </row>
    <row r="48" spans="1:11" x14ac:dyDescent="0.25">
      <c r="B48" s="104" t="s">
        <v>67</v>
      </c>
      <c r="C48" s="102"/>
      <c r="D48" s="72" t="str">
        <f>+IF(AND(C48&lt;&gt;"",B48=""),"Tilgreina þarf tekjuflokk","")</f>
        <v/>
      </c>
    </row>
    <row r="49" spans="2:4" x14ac:dyDescent="0.25">
      <c r="B49" s="105"/>
      <c r="C49" s="102"/>
      <c r="D49" s="72" t="str">
        <f t="shared" ref="D49:D66" si="2">+IF(AND(C49&lt;&gt;"",B49=""),"Tilgreina þarf tekjuflokk","")</f>
        <v/>
      </c>
    </row>
    <row r="50" spans="2:4" x14ac:dyDescent="0.25">
      <c r="B50" s="105"/>
      <c r="C50" s="102"/>
      <c r="D50" s="72" t="str">
        <f t="shared" si="2"/>
        <v/>
      </c>
    </row>
    <row r="51" spans="2:4" x14ac:dyDescent="0.25">
      <c r="B51" s="105"/>
      <c r="C51" s="102"/>
      <c r="D51" s="72" t="str">
        <f t="shared" si="2"/>
        <v/>
      </c>
    </row>
    <row r="52" spans="2:4" x14ac:dyDescent="0.25">
      <c r="B52" s="105"/>
      <c r="C52" s="102"/>
      <c r="D52" s="72" t="str">
        <f t="shared" si="2"/>
        <v/>
      </c>
    </row>
    <row r="53" spans="2:4" x14ac:dyDescent="0.25">
      <c r="B53" s="105"/>
      <c r="C53" s="102"/>
      <c r="D53" s="72" t="str">
        <f t="shared" si="2"/>
        <v/>
      </c>
    </row>
    <row r="54" spans="2:4" x14ac:dyDescent="0.25">
      <c r="B54" s="105"/>
      <c r="C54" s="102"/>
      <c r="D54" s="72" t="str">
        <f t="shared" si="2"/>
        <v/>
      </c>
    </row>
    <row r="55" spans="2:4" x14ac:dyDescent="0.25">
      <c r="B55" s="105"/>
      <c r="C55" s="102"/>
      <c r="D55" s="72" t="str">
        <f t="shared" si="2"/>
        <v/>
      </c>
    </row>
    <row r="56" spans="2:4" x14ac:dyDescent="0.25">
      <c r="B56" s="105"/>
      <c r="C56" s="102"/>
      <c r="D56" s="72" t="str">
        <f t="shared" si="2"/>
        <v/>
      </c>
    </row>
    <row r="57" spans="2:4" x14ac:dyDescent="0.25">
      <c r="B57" s="105"/>
      <c r="C57" s="102"/>
      <c r="D57" s="72" t="str">
        <f t="shared" si="2"/>
        <v/>
      </c>
    </row>
    <row r="58" spans="2:4" x14ac:dyDescent="0.25">
      <c r="B58" s="105"/>
      <c r="C58" s="102"/>
      <c r="D58" s="72" t="str">
        <f t="shared" si="2"/>
        <v/>
      </c>
    </row>
    <row r="59" spans="2:4" x14ac:dyDescent="0.25">
      <c r="B59" s="105"/>
      <c r="C59" s="102"/>
      <c r="D59" s="72" t="str">
        <f t="shared" si="2"/>
        <v/>
      </c>
    </row>
    <row r="60" spans="2:4" x14ac:dyDescent="0.25">
      <c r="B60" s="105"/>
      <c r="C60" s="102"/>
      <c r="D60" s="72" t="str">
        <f t="shared" si="2"/>
        <v/>
      </c>
    </row>
    <row r="61" spans="2:4" x14ac:dyDescent="0.25">
      <c r="B61" s="105"/>
      <c r="C61" s="102"/>
      <c r="D61" s="72" t="str">
        <f t="shared" si="2"/>
        <v/>
      </c>
    </row>
    <row r="62" spans="2:4" x14ac:dyDescent="0.25">
      <c r="B62" s="105"/>
      <c r="C62" s="102"/>
      <c r="D62" s="72" t="str">
        <f t="shared" si="2"/>
        <v/>
      </c>
    </row>
    <row r="63" spans="2:4" x14ac:dyDescent="0.25">
      <c r="B63" s="105"/>
      <c r="C63" s="102"/>
      <c r="D63" s="72" t="str">
        <f t="shared" si="2"/>
        <v/>
      </c>
    </row>
    <row r="64" spans="2:4" x14ac:dyDescent="0.25">
      <c r="B64" s="105"/>
      <c r="C64" s="102"/>
      <c r="D64" s="72" t="str">
        <f t="shared" si="2"/>
        <v/>
      </c>
    </row>
    <row r="65" spans="2:4" x14ac:dyDescent="0.25">
      <c r="B65" s="105"/>
      <c r="C65" s="102"/>
      <c r="D65" s="72" t="str">
        <f t="shared" si="2"/>
        <v/>
      </c>
    </row>
    <row r="66" spans="2:4" x14ac:dyDescent="0.25">
      <c r="B66" s="106"/>
      <c r="C66" s="107"/>
      <c r="D66" s="72" t="str">
        <f t="shared" si="2"/>
        <v/>
      </c>
    </row>
    <row r="67" spans="2:4" ht="13.8" thickBot="1" x14ac:dyDescent="0.3">
      <c r="B67" s="110" t="s">
        <v>94</v>
      </c>
      <c r="C67" s="108">
        <f>SUM(C40:C66)</f>
        <v>0</v>
      </c>
    </row>
  </sheetData>
  <sheetProtection algorithmName="SHA-512" hashValue="+Q+Wxz7JqnBRzzCCkY5nz/MJGroyRmZWVDpvgsW9JI0B1khvXUzq4u2sPuc3blRU4gzvaEPQvtqgy73Cd1Sd4A==" saltValue="HGP3X4xtEgnH+hdMRVm44A==" spinCount="100000" sheet="1" objects="1" scenarios="1"/>
  <mergeCells count="3">
    <mergeCell ref="F37:H37"/>
    <mergeCell ref="B38:C38"/>
    <mergeCell ref="B8:J8"/>
  </mergeCells>
  <conditionalFormatting sqref="B41:B66">
    <cfRule type="expression" dxfId="87" priority="2">
      <formula>AND($C41&lt;&gt;"",$B41="")</formula>
    </cfRule>
  </conditionalFormatting>
  <conditionalFormatting sqref="B35:J35">
    <cfRule type="expression" dxfId="86" priority="5">
      <formula>1=1</formula>
    </cfRule>
  </conditionalFormatting>
  <conditionalFormatting sqref="C11:C34">
    <cfRule type="expression" dxfId="85" priority="4">
      <formula>AND($D11&lt;&gt;"",$C$11="")</formula>
    </cfRule>
  </conditionalFormatting>
  <conditionalFormatting sqref="C49:C66">
    <cfRule type="expression" dxfId="84" priority="1">
      <formula>AND($B49&lt;&gt;"",$C49="")</formula>
    </cfRule>
  </conditionalFormatting>
  <conditionalFormatting sqref="C11:D34">
    <cfRule type="expression" dxfId="83" priority="3">
      <formula>AND($C11&lt;&gt;"",$D11&lt;&gt;"")</formula>
    </cfRule>
  </conditionalFormatting>
  <conditionalFormatting sqref="D11:D34">
    <cfRule type="expression" dxfId="82" priority="6">
      <formula>AND($C11&lt;&gt;"",$D11="")</formula>
    </cfRule>
  </conditionalFormatting>
  <conditionalFormatting sqref="F11:J34">
    <cfRule type="expression" dxfId="81" priority="8">
      <formula>AND($E11&gt;0,F11="")</formula>
    </cfRule>
  </conditionalFormatting>
  <dataValidations xWindow="1185" yWindow="379" count="11">
    <dataValidation type="whole" allowBlank="1" showInputMessage="1" showErrorMessage="1" error="Talan verður að vera 1 eða 2" sqref="D4" xr:uid="{00000000-0002-0000-0200-000000000000}">
      <formula1>1</formula1>
      <formula2>2</formula2>
    </dataValidation>
    <dataValidation type="whole" operator="greaterThanOrEqual" allowBlank="1" showInputMessage="1" showErrorMessage="1" sqref="C41:C66" xr:uid="{00000000-0002-0000-0200-000002000000}">
      <formula1>0</formula1>
    </dataValidation>
    <dataValidation allowBlank="1" showInputMessage="1" showErrorMessage="1" prompt="Bæta við flokkum eftir því sem við á" sqref="B48:B66" xr:uid="{46755872-D1E8-469A-BEFC-1B9E7C24486A}"/>
    <dataValidation allowBlank="1" showInputMessage="1" showErrorMessage="1" prompt="Hér skal skrá heiti ferðar eða lýsingu á ferð." sqref="B11:B34" xr:uid="{16011ADA-9003-4032-8B3A-2CEDB6EE4A46}"/>
    <dataValidation type="whole" operator="greaterThanOrEqual" allowBlank="1" showInputMessage="1" showErrorMessage="1" error="Heildarsöluverð þarf að vera heil tala og að lágmarki 0" prompt="Samanlögð fjárhæð sem ferðaskrifstofa / seljandi fær greidda fyrir þær ferðir sem skráðar eru í línuna" sqref="C11:C34" xr:uid="{C0EA7FDF-4581-43DD-B26E-B6DC43972DF2}">
      <formula1>0</formula1>
    </dataValidation>
    <dataValidation type="whole" operator="greaterThanOrEqual" allowBlank="1" showInputMessage="1" showErrorMessage="1" error="Heildarsöluverð þarf að vera heil tala og að lágmarki 0" prompt="Samanlögð fjárhæð þeirra greiðslna sem að ferðaskrifstofan tekur við vegna samtengdrar ferðatilhögunar" sqref="D11:D34" xr:uid="{81D27937-B262-4AE0-9FA5-1CB55E674406}">
      <formula1>0</formula1>
    </dataValidation>
    <dataValidation type="whole" operator="greaterThanOrEqual" allowBlank="1" showInputMessage="1" showErrorMessage="1" error="Heildarfjárhæð staðfestingargreiðslna þarf að vera heil tala og að lágmarki 0" prompt="Samanlögð upphæð allra staðfestingargreiðslna sem mótteknar eru vegna þeirra ferða sem skráðar eru í línuna._x000a_Sé ferð greidd í einni greiðslu færist 0 í þennan reit." sqref="F11:F34" xr:uid="{20E83C05-85A2-4EDA-8CEE-B4D164133A1F}">
      <formula1>0</formula1>
    </dataValidation>
    <dataValidation type="whole" operator="greaterThanOrEqual" allowBlank="1" showInputMessage="1" showErrorMessage="1" error="Fjöldi ferða þarf að vera heil tala og að lágmarki 1 ferð" prompt="Fjöldi brottfara sem eiga við um þessa línu" sqref="G11:G34" xr:uid="{7B939B6D-C0A5-46BF-BF51-9F96CC494399}">
      <formula1>1</formula1>
    </dataValidation>
    <dataValidation type="whole" operator="greaterThanOrEqual" allowBlank="1" showInputMessage="1" showErrorMessage="1" error="Fjöldi ferðamanna þarf að vera heil tala og að lágmarki 1 ferðamaður" prompt="Samanlagður fjöldi ferðamanna sem fer í viðkomandi ferðir." sqref="H11:H34" xr:uid="{7ADF867B-2A6F-448C-AC9C-70562F8D3732}">
      <formula1>1</formula1>
    </dataValidation>
    <dataValidation type="decimal" operator="greaterThanOrEqual" allowBlank="1" showInputMessage="1" showErrorMessage="1" error="Lengd ferðar þarf að vera að lágmarki 1 dagur" prompt="Sé lengd ferðar sú sama hjá öllum farþegum skal skrá lengd hennar. _x000a_Ef lengd skráðra ferða er mismunandi þarf að skrá vegið meðaltal lengdar ferðanna. " sqref="I11:I34" xr:uid="{31871C35-4E24-4343-A4F0-5064A192EA2D}">
      <formula1>1</formula1>
    </dataValidation>
    <dataValidation type="decimal" operator="greaterThanOrEqual" allowBlank="1" showInputMessage="1" showErrorMessage="1" error="Fjöldi daga má ekki vera neikvæð stærð" prompt="Meðaltals fjöldi daga frá því að farþegar greiða ferð að fullu þar til að ferðin er farin." sqref="J11:J34" xr:uid="{D1E6F384-D7A3-49BF-9335-A50B2239AF96}">
      <formula1>0</formula1>
    </dataValidation>
  </dataValidations>
  <pageMargins left="0.11811023622047245" right="0.11811023622047245" top="0.55118110236220474" bottom="0.35433070866141736" header="0.11811023622047245" footer="0.31496062992125984"/>
  <pageSetup paperSize="9" orientation="landscape" horizontalDpi="300" verticalDpi="300" r:id="rId1"/>
  <headerFooter>
    <oddHeader xml:space="preserve">&amp;L&amp;A&amp;C&amp;"-,Bold"Yfirlit yfir sölu ferða&amp;R 
</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0C15A-59BD-4D7C-BB24-ACC8373E3887}">
  <sheetPr codeName="Sheet1"/>
  <dimension ref="A1:K67"/>
  <sheetViews>
    <sheetView showGridLines="0" zoomScaleNormal="100" workbookViewId="0">
      <pane ySplit="1" topLeftCell="A2" activePane="bottomLeft" state="frozen"/>
      <selection activeCell="B40" sqref="B40"/>
      <selection pane="bottomLeft" activeCell="C6" sqref="C6"/>
    </sheetView>
  </sheetViews>
  <sheetFormatPr defaultColWidth="9.109375" defaultRowHeight="13.2" x14ac:dyDescent="0.25"/>
  <cols>
    <col min="1" max="1" width="5.6640625" style="50" customWidth="1"/>
    <col min="2" max="2" width="52.33203125" style="50" customWidth="1"/>
    <col min="3" max="3" width="17.6640625" style="50" customWidth="1"/>
    <col min="4" max="4" width="19" style="50" customWidth="1"/>
    <col min="5" max="6" width="18.33203125" style="50" customWidth="1"/>
    <col min="7" max="9" width="14.44140625" style="50" customWidth="1"/>
    <col min="10" max="10" width="18.44140625" style="50" bestFit="1" customWidth="1"/>
    <col min="11" max="11" width="100.6640625" style="50" customWidth="1"/>
    <col min="12" max="16384" width="9.109375" style="50"/>
  </cols>
  <sheetData>
    <row r="1" spans="2:11" s="49" customFormat="1" ht="42" customHeight="1" thickBot="1" x14ac:dyDescent="0.3"/>
    <row r="2" spans="2:11" ht="13.8" thickTop="1" x14ac:dyDescent="0.25"/>
    <row r="3" spans="2:11" ht="12" customHeight="1" x14ac:dyDescent="0.25">
      <c r="B3" s="52" t="s">
        <v>84</v>
      </c>
      <c r="C3" s="53" t="str">
        <f>IF(Upplýsingar!$B$14&gt;0,Upplýsingar!$B$14,"")</f>
        <v>Áætlun</v>
      </c>
      <c r="D3" s="54"/>
      <c r="F3" s="40" t="s">
        <v>140</v>
      </c>
      <c r="G3" s="40"/>
      <c r="H3" s="40"/>
      <c r="I3" s="40"/>
      <c r="J3" s="66"/>
      <c r="K3" s="66"/>
    </row>
    <row r="4" spans="2:11" ht="12" customHeight="1" x14ac:dyDescent="0.3">
      <c r="B4" s="55" t="s">
        <v>85</v>
      </c>
      <c r="C4" s="56" t="str">
        <f>IF(Upplýsingar!$C$14="","",Upplýsingar!$C$14)</f>
        <v/>
      </c>
      <c r="F4" s="186" t="s">
        <v>141</v>
      </c>
      <c r="G4" s="186"/>
      <c r="H4" s="186"/>
      <c r="I4" s="186"/>
      <c r="J4" s="187"/>
      <c r="K4" s="187"/>
    </row>
    <row r="5" spans="2:11" ht="12" customHeight="1" x14ac:dyDescent="0.25">
      <c r="B5" s="55" t="s">
        <v>86</v>
      </c>
      <c r="C5" s="57" t="str">
        <f>IF(Upplýsingar!$D$14="","",Upplýsingar!$D$14)</f>
        <v/>
      </c>
      <c r="D5" s="57"/>
      <c r="E5" s="57"/>
      <c r="F5" s="41" t="s">
        <v>102</v>
      </c>
      <c r="G5" s="42"/>
      <c r="H5" s="42"/>
      <c r="I5" s="42"/>
      <c r="J5" s="61"/>
      <c r="K5" s="61"/>
    </row>
    <row r="6" spans="2:11" ht="12" customHeight="1" x14ac:dyDescent="0.25">
      <c r="B6" s="59" t="s">
        <v>104</v>
      </c>
      <c r="C6" s="60" t="str">
        <f>IF(Upplýsingar!$E$14="","",Upplýsingar!$E$14)</f>
        <v/>
      </c>
      <c r="D6" s="60"/>
      <c r="E6" s="57"/>
    </row>
    <row r="7" spans="2:11" x14ac:dyDescent="0.25">
      <c r="B7" s="67"/>
      <c r="C7" s="68"/>
      <c r="D7" s="68"/>
      <c r="E7" s="68"/>
    </row>
    <row r="8" spans="2:11" ht="19.5" customHeight="1" x14ac:dyDescent="0.25">
      <c r="B8" s="213" t="s">
        <v>162</v>
      </c>
      <c r="C8" s="214"/>
      <c r="D8" s="214"/>
      <c r="E8" s="214"/>
      <c r="F8" s="214"/>
      <c r="G8" s="214"/>
      <c r="H8" s="214"/>
      <c r="I8" s="214"/>
      <c r="J8" s="215"/>
    </row>
    <row r="9" spans="2:11" ht="39.6" x14ac:dyDescent="0.25">
      <c r="B9" s="69" t="s">
        <v>87</v>
      </c>
      <c r="C9" s="70" t="s">
        <v>172</v>
      </c>
      <c r="D9" s="70" t="s">
        <v>88</v>
      </c>
      <c r="E9" s="70" t="s">
        <v>89</v>
      </c>
      <c r="F9" s="70" t="s">
        <v>90</v>
      </c>
      <c r="G9" s="70" t="s">
        <v>91</v>
      </c>
      <c r="H9" s="70" t="s">
        <v>92</v>
      </c>
      <c r="I9" s="70" t="s">
        <v>93</v>
      </c>
      <c r="J9" s="71" t="s">
        <v>163</v>
      </c>
      <c r="K9" s="72"/>
    </row>
    <row r="10" spans="2:11" ht="39.6" x14ac:dyDescent="0.25">
      <c r="B10" s="69" t="s">
        <v>20</v>
      </c>
      <c r="C10" s="70" t="s">
        <v>18</v>
      </c>
      <c r="D10" s="70" t="s">
        <v>164</v>
      </c>
      <c r="E10" s="70" t="s">
        <v>16</v>
      </c>
      <c r="F10" s="70" t="s">
        <v>73</v>
      </c>
      <c r="G10" s="70" t="s">
        <v>0</v>
      </c>
      <c r="H10" s="70" t="s">
        <v>5</v>
      </c>
      <c r="I10" s="70" t="s">
        <v>76</v>
      </c>
      <c r="J10" s="71" t="s">
        <v>136</v>
      </c>
      <c r="K10" s="72" t="s">
        <v>168</v>
      </c>
    </row>
    <row r="11" spans="2:11" x14ac:dyDescent="0.25">
      <c r="B11" s="73"/>
      <c r="C11" s="74"/>
      <c r="D11" s="74"/>
      <c r="E11" s="75">
        <f t="shared" ref="E11:E34" si="0">D11+C11</f>
        <v>0</v>
      </c>
      <c r="F11" s="74"/>
      <c r="G11" s="74"/>
      <c r="H11" s="74"/>
      <c r="I11" s="74"/>
      <c r="J11" s="76"/>
      <c r="K11" s="51" t="str">
        <f>IF(E11=0,"",IF(AND(C11&lt;&gt;"",D11&lt;&gt;""),"Ekki er heimilt að fylla út í bæði heildarsöluverð pakkaferðar og samtengdrar ferðatilhögunar í sömu línu",IF(OR(ISBLANK(F11),ISBLANK(G11),ISBLANK(H11),ISBLANK(I11),ISBLANK(J11)),"Fylla þarf út: staðfestingargreiðslur, fjölda ferða, fjölda ferðamanna, lengd ferða og fjölda daga frá lokagreiðslu til upphafs ferðar","")))</f>
        <v/>
      </c>
    </row>
    <row r="12" spans="2:11" x14ac:dyDescent="0.25">
      <c r="B12" s="77"/>
      <c r="C12" s="78"/>
      <c r="D12" s="79"/>
      <c r="E12" s="80">
        <f t="shared" si="0"/>
        <v>0</v>
      </c>
      <c r="F12" s="78"/>
      <c r="G12" s="78"/>
      <c r="H12" s="78"/>
      <c r="I12" s="78"/>
      <c r="J12" s="81"/>
      <c r="K12" s="51" t="str">
        <f t="shared" ref="K12:K34" si="1">IF(E12=0,"",IF(OR(ISBLANK(F12),ISBLANK(G12),ISBLANK(H12),ISBLANK(I12),ISBLANK(J12)),"Fylla þarf út: staðfestingargreiðslur, fjölda ferða, fjölda ferðamanna, lengd ferða og fjölda daga frá lokagreiðslu til upphafs ferðar",""))</f>
        <v/>
      </c>
    </row>
    <row r="13" spans="2:11" x14ac:dyDescent="0.25">
      <c r="B13" s="77"/>
      <c r="C13" s="78"/>
      <c r="D13" s="79"/>
      <c r="E13" s="80">
        <f t="shared" si="0"/>
        <v>0</v>
      </c>
      <c r="F13" s="78"/>
      <c r="G13" s="78"/>
      <c r="H13" s="78"/>
      <c r="I13" s="78"/>
      <c r="J13" s="81"/>
      <c r="K13" s="51" t="str">
        <f t="shared" si="1"/>
        <v/>
      </c>
    </row>
    <row r="14" spans="2:11" x14ac:dyDescent="0.25">
      <c r="B14" s="77"/>
      <c r="C14" s="78"/>
      <c r="D14" s="79"/>
      <c r="E14" s="80">
        <f t="shared" si="0"/>
        <v>0</v>
      </c>
      <c r="F14" s="78"/>
      <c r="G14" s="78"/>
      <c r="H14" s="78"/>
      <c r="I14" s="78"/>
      <c r="J14" s="81"/>
      <c r="K14" s="51" t="str">
        <f t="shared" si="1"/>
        <v/>
      </c>
    </row>
    <row r="15" spans="2:11" x14ac:dyDescent="0.25">
      <c r="B15" s="77"/>
      <c r="C15" s="78"/>
      <c r="D15" s="79"/>
      <c r="E15" s="80">
        <f t="shared" si="0"/>
        <v>0</v>
      </c>
      <c r="F15" s="78"/>
      <c r="G15" s="78"/>
      <c r="H15" s="78"/>
      <c r="I15" s="78"/>
      <c r="J15" s="81"/>
      <c r="K15" s="51" t="str">
        <f t="shared" si="1"/>
        <v/>
      </c>
    </row>
    <row r="16" spans="2:11" x14ac:dyDescent="0.25">
      <c r="B16" s="82"/>
      <c r="C16" s="78"/>
      <c r="D16" s="79"/>
      <c r="E16" s="80">
        <f t="shared" si="0"/>
        <v>0</v>
      </c>
      <c r="F16" s="78"/>
      <c r="G16" s="78"/>
      <c r="H16" s="78"/>
      <c r="I16" s="78"/>
      <c r="J16" s="81"/>
      <c r="K16" s="51" t="str">
        <f t="shared" si="1"/>
        <v/>
      </c>
    </row>
    <row r="17" spans="2:11" x14ac:dyDescent="0.25">
      <c r="B17" s="82"/>
      <c r="C17" s="78"/>
      <c r="D17" s="79"/>
      <c r="E17" s="80">
        <f t="shared" si="0"/>
        <v>0</v>
      </c>
      <c r="F17" s="78"/>
      <c r="G17" s="78"/>
      <c r="H17" s="78"/>
      <c r="I17" s="78"/>
      <c r="J17" s="81"/>
      <c r="K17" s="51" t="str">
        <f t="shared" si="1"/>
        <v/>
      </c>
    </row>
    <row r="18" spans="2:11" x14ac:dyDescent="0.25">
      <c r="B18" s="82"/>
      <c r="C18" s="78"/>
      <c r="D18" s="79"/>
      <c r="E18" s="80">
        <f t="shared" si="0"/>
        <v>0</v>
      </c>
      <c r="F18" s="78"/>
      <c r="G18" s="78"/>
      <c r="H18" s="78"/>
      <c r="I18" s="78"/>
      <c r="J18" s="81"/>
      <c r="K18" s="51" t="str">
        <f t="shared" si="1"/>
        <v/>
      </c>
    </row>
    <row r="19" spans="2:11" x14ac:dyDescent="0.25">
      <c r="B19" s="82"/>
      <c r="C19" s="78"/>
      <c r="D19" s="79"/>
      <c r="E19" s="80">
        <f t="shared" si="0"/>
        <v>0</v>
      </c>
      <c r="F19" s="78"/>
      <c r="G19" s="78"/>
      <c r="H19" s="78"/>
      <c r="I19" s="78"/>
      <c r="J19" s="81"/>
      <c r="K19" s="51" t="str">
        <f t="shared" si="1"/>
        <v/>
      </c>
    </row>
    <row r="20" spans="2:11" x14ac:dyDescent="0.25">
      <c r="B20" s="82"/>
      <c r="C20" s="78"/>
      <c r="D20" s="79"/>
      <c r="E20" s="80">
        <f t="shared" si="0"/>
        <v>0</v>
      </c>
      <c r="F20" s="78"/>
      <c r="G20" s="78"/>
      <c r="H20" s="78"/>
      <c r="I20" s="78"/>
      <c r="J20" s="81"/>
      <c r="K20" s="51" t="str">
        <f t="shared" si="1"/>
        <v/>
      </c>
    </row>
    <row r="21" spans="2:11" x14ac:dyDescent="0.25">
      <c r="B21" s="82"/>
      <c r="C21" s="78"/>
      <c r="D21" s="79"/>
      <c r="E21" s="80">
        <f t="shared" si="0"/>
        <v>0</v>
      </c>
      <c r="F21" s="78"/>
      <c r="G21" s="78"/>
      <c r="H21" s="78"/>
      <c r="I21" s="78"/>
      <c r="J21" s="81"/>
      <c r="K21" s="51" t="str">
        <f t="shared" si="1"/>
        <v/>
      </c>
    </row>
    <row r="22" spans="2:11" x14ac:dyDescent="0.25">
      <c r="B22" s="82"/>
      <c r="C22" s="78"/>
      <c r="D22" s="79"/>
      <c r="E22" s="80">
        <f t="shared" si="0"/>
        <v>0</v>
      </c>
      <c r="F22" s="78"/>
      <c r="G22" s="78"/>
      <c r="H22" s="78"/>
      <c r="I22" s="78"/>
      <c r="J22" s="81"/>
      <c r="K22" s="51" t="str">
        <f t="shared" si="1"/>
        <v/>
      </c>
    </row>
    <row r="23" spans="2:11" x14ac:dyDescent="0.25">
      <c r="B23" s="82"/>
      <c r="C23" s="78"/>
      <c r="D23" s="79"/>
      <c r="E23" s="80">
        <f t="shared" si="0"/>
        <v>0</v>
      </c>
      <c r="F23" s="78"/>
      <c r="G23" s="78"/>
      <c r="H23" s="78"/>
      <c r="I23" s="78"/>
      <c r="J23" s="81"/>
      <c r="K23" s="51" t="str">
        <f t="shared" si="1"/>
        <v/>
      </c>
    </row>
    <row r="24" spans="2:11" x14ac:dyDescent="0.25">
      <c r="B24" s="82"/>
      <c r="C24" s="78"/>
      <c r="D24" s="79"/>
      <c r="E24" s="80">
        <f t="shared" si="0"/>
        <v>0</v>
      </c>
      <c r="F24" s="78"/>
      <c r="G24" s="78"/>
      <c r="H24" s="78"/>
      <c r="I24" s="78"/>
      <c r="J24" s="81"/>
      <c r="K24" s="51" t="str">
        <f t="shared" si="1"/>
        <v/>
      </c>
    </row>
    <row r="25" spans="2:11" x14ac:dyDescent="0.25">
      <c r="B25" s="82"/>
      <c r="C25" s="78"/>
      <c r="D25" s="79"/>
      <c r="E25" s="80">
        <f t="shared" si="0"/>
        <v>0</v>
      </c>
      <c r="F25" s="78"/>
      <c r="G25" s="78"/>
      <c r="H25" s="78"/>
      <c r="I25" s="78"/>
      <c r="J25" s="81"/>
      <c r="K25" s="51" t="str">
        <f t="shared" si="1"/>
        <v/>
      </c>
    </row>
    <row r="26" spans="2:11" x14ac:dyDescent="0.25">
      <c r="B26" s="82"/>
      <c r="C26" s="78"/>
      <c r="D26" s="79"/>
      <c r="E26" s="80">
        <f t="shared" si="0"/>
        <v>0</v>
      </c>
      <c r="F26" s="78"/>
      <c r="G26" s="78"/>
      <c r="H26" s="78"/>
      <c r="I26" s="78"/>
      <c r="J26" s="81"/>
      <c r="K26" s="51" t="str">
        <f t="shared" si="1"/>
        <v/>
      </c>
    </row>
    <row r="27" spans="2:11" x14ac:dyDescent="0.25">
      <c r="B27" s="82"/>
      <c r="C27" s="78"/>
      <c r="D27" s="79"/>
      <c r="E27" s="80">
        <f t="shared" si="0"/>
        <v>0</v>
      </c>
      <c r="F27" s="78"/>
      <c r="G27" s="78"/>
      <c r="H27" s="78"/>
      <c r="I27" s="78"/>
      <c r="J27" s="81"/>
      <c r="K27" s="51" t="str">
        <f t="shared" si="1"/>
        <v/>
      </c>
    </row>
    <row r="28" spans="2:11" x14ac:dyDescent="0.25">
      <c r="B28" s="82"/>
      <c r="C28" s="78"/>
      <c r="D28" s="79"/>
      <c r="E28" s="80">
        <f t="shared" si="0"/>
        <v>0</v>
      </c>
      <c r="F28" s="78"/>
      <c r="G28" s="78"/>
      <c r="H28" s="78"/>
      <c r="I28" s="78"/>
      <c r="J28" s="81"/>
      <c r="K28" s="51" t="str">
        <f t="shared" si="1"/>
        <v/>
      </c>
    </row>
    <row r="29" spans="2:11" x14ac:dyDescent="0.25">
      <c r="B29" s="82"/>
      <c r="C29" s="78"/>
      <c r="D29" s="79"/>
      <c r="E29" s="80">
        <f t="shared" si="0"/>
        <v>0</v>
      </c>
      <c r="F29" s="78"/>
      <c r="G29" s="78"/>
      <c r="H29" s="78"/>
      <c r="I29" s="78"/>
      <c r="J29" s="81"/>
      <c r="K29" s="51" t="str">
        <f t="shared" si="1"/>
        <v/>
      </c>
    </row>
    <row r="30" spans="2:11" x14ac:dyDescent="0.25">
      <c r="B30" s="82"/>
      <c r="C30" s="78"/>
      <c r="D30" s="79"/>
      <c r="E30" s="80">
        <f t="shared" si="0"/>
        <v>0</v>
      </c>
      <c r="F30" s="78"/>
      <c r="G30" s="78"/>
      <c r="H30" s="78"/>
      <c r="I30" s="78"/>
      <c r="J30" s="81"/>
      <c r="K30" s="51" t="str">
        <f t="shared" si="1"/>
        <v/>
      </c>
    </row>
    <row r="31" spans="2:11" x14ac:dyDescent="0.25">
      <c r="B31" s="82"/>
      <c r="C31" s="78"/>
      <c r="D31" s="79"/>
      <c r="E31" s="80">
        <f t="shared" si="0"/>
        <v>0</v>
      </c>
      <c r="F31" s="78"/>
      <c r="G31" s="78"/>
      <c r="H31" s="78"/>
      <c r="I31" s="78"/>
      <c r="J31" s="81"/>
      <c r="K31" s="51" t="str">
        <f t="shared" si="1"/>
        <v/>
      </c>
    </row>
    <row r="32" spans="2:11" x14ac:dyDescent="0.25">
      <c r="B32" s="82"/>
      <c r="C32" s="78"/>
      <c r="D32" s="79"/>
      <c r="E32" s="80">
        <f t="shared" si="0"/>
        <v>0</v>
      </c>
      <c r="F32" s="78"/>
      <c r="G32" s="78"/>
      <c r="H32" s="78"/>
      <c r="I32" s="78"/>
      <c r="J32" s="81"/>
      <c r="K32" s="51" t="str">
        <f t="shared" si="1"/>
        <v/>
      </c>
    </row>
    <row r="33" spans="1:11" x14ac:dyDescent="0.25">
      <c r="B33" s="82"/>
      <c r="C33" s="78"/>
      <c r="D33" s="79"/>
      <c r="E33" s="80">
        <f t="shared" si="0"/>
        <v>0</v>
      </c>
      <c r="F33" s="78"/>
      <c r="G33" s="78"/>
      <c r="H33" s="78"/>
      <c r="I33" s="78"/>
      <c r="J33" s="81"/>
      <c r="K33" s="51" t="str">
        <f t="shared" si="1"/>
        <v/>
      </c>
    </row>
    <row r="34" spans="1:11" x14ac:dyDescent="0.25">
      <c r="B34" s="83"/>
      <c r="C34" s="84"/>
      <c r="D34" s="85"/>
      <c r="E34" s="86">
        <f t="shared" si="0"/>
        <v>0</v>
      </c>
      <c r="F34" s="84"/>
      <c r="G34" s="84"/>
      <c r="H34" s="84"/>
      <c r="I34" s="84"/>
      <c r="J34" s="87"/>
      <c r="K34" s="51" t="str">
        <f t="shared" si="1"/>
        <v/>
      </c>
    </row>
    <row r="35" spans="1:11" s="92" customFormat="1" ht="13.8" thickBot="1" x14ac:dyDescent="0.3">
      <c r="A35" s="50"/>
      <c r="B35" s="109" t="s">
        <v>94</v>
      </c>
      <c r="C35" s="88">
        <f>SUM(C11:C34)</f>
        <v>0</v>
      </c>
      <c r="D35" s="88">
        <f>SUM($D$11:$D$34)</f>
        <v>0</v>
      </c>
      <c r="E35" s="88">
        <f>SUM($E$11:$E$34)</f>
        <v>0</v>
      </c>
      <c r="F35" s="89">
        <f>SUM($F$11:$F$34)</f>
        <v>0</v>
      </c>
      <c r="G35" s="88">
        <f>SUM($G$11:$G$34)</f>
        <v>0</v>
      </c>
      <c r="H35" s="88">
        <f>SUM($H$11:$H$34)</f>
        <v>0</v>
      </c>
      <c r="I35" s="90"/>
      <c r="J35" s="91"/>
    </row>
    <row r="36" spans="1:11" s="92" customFormat="1" x14ac:dyDescent="0.25">
      <c r="A36" s="50"/>
      <c r="B36" s="93"/>
      <c r="C36" s="94"/>
      <c r="D36" s="94"/>
      <c r="E36" s="94"/>
      <c r="F36" s="95"/>
      <c r="G36" s="94"/>
      <c r="H36" s="94"/>
      <c r="I36" s="96"/>
      <c r="J36" s="96"/>
    </row>
    <row r="37" spans="1:11" x14ac:dyDescent="0.25">
      <c r="F37" s="210"/>
      <c r="G37" s="210"/>
      <c r="H37" s="210"/>
      <c r="I37" s="97"/>
      <c r="J37" s="97"/>
    </row>
    <row r="38" spans="1:11" ht="30" customHeight="1" x14ac:dyDescent="0.25">
      <c r="B38" s="211" t="s">
        <v>170</v>
      </c>
      <c r="C38" s="212"/>
      <c r="F38" s="98"/>
      <c r="G38" s="98"/>
      <c r="H38" s="98"/>
      <c r="I38" s="97"/>
      <c r="J38" s="97"/>
    </row>
    <row r="39" spans="1:11" ht="39.6" x14ac:dyDescent="0.25">
      <c r="B39" s="64" t="s">
        <v>125</v>
      </c>
      <c r="C39" s="65" t="s">
        <v>95</v>
      </c>
      <c r="D39" s="56"/>
      <c r="E39" s="56"/>
    </row>
    <row r="40" spans="1:11" ht="39.6" x14ac:dyDescent="0.25">
      <c r="B40" s="64" t="s">
        <v>169</v>
      </c>
      <c r="C40" s="65" t="s">
        <v>60</v>
      </c>
      <c r="D40" s="112" t="s">
        <v>173</v>
      </c>
      <c r="E40" s="56"/>
    </row>
    <row r="41" spans="1:11" x14ac:dyDescent="0.25">
      <c r="B41" s="99" t="s">
        <v>175</v>
      </c>
      <c r="C41" s="100"/>
      <c r="D41" s="72" t="str">
        <f>+IF(AND(C41&lt;&gt;"",C41&lt;&gt;0),"Fylla þarf út eyðublaðið Tryggingaskyldir seljendur","")</f>
        <v/>
      </c>
    </row>
    <row r="42" spans="1:11" x14ac:dyDescent="0.25">
      <c r="B42" s="101" t="s">
        <v>61</v>
      </c>
      <c r="C42" s="102"/>
      <c r="D42" s="72"/>
    </row>
    <row r="43" spans="1:11" x14ac:dyDescent="0.25">
      <c r="B43" s="101" t="s">
        <v>62</v>
      </c>
      <c r="C43" s="102"/>
      <c r="D43" s="72"/>
    </row>
    <row r="44" spans="1:11" x14ac:dyDescent="0.25">
      <c r="B44" s="101" t="s">
        <v>63</v>
      </c>
      <c r="C44" s="102"/>
      <c r="D44" s="72"/>
    </row>
    <row r="45" spans="1:11" x14ac:dyDescent="0.25">
      <c r="B45" s="101" t="s">
        <v>137</v>
      </c>
      <c r="C45" s="102"/>
      <c r="D45" s="72"/>
    </row>
    <row r="46" spans="1:11" x14ac:dyDescent="0.25">
      <c r="B46" s="101" t="s">
        <v>138</v>
      </c>
      <c r="C46" s="102"/>
      <c r="D46" s="72"/>
    </row>
    <row r="47" spans="1:11" x14ac:dyDescent="0.25">
      <c r="B47" s="103" t="s">
        <v>139</v>
      </c>
      <c r="C47" s="102"/>
      <c r="D47" s="72"/>
    </row>
    <row r="48" spans="1:11" x14ac:dyDescent="0.25">
      <c r="B48" s="104" t="s">
        <v>67</v>
      </c>
      <c r="C48" s="102"/>
      <c r="D48" s="72" t="str">
        <f>+IF(AND(C48&lt;&gt;"",B48=""),"Tilgreina þarf tekjuflokk","")</f>
        <v/>
      </c>
    </row>
    <row r="49" spans="2:4" x14ac:dyDescent="0.25">
      <c r="B49" s="105"/>
      <c r="C49" s="102"/>
      <c r="D49" s="72" t="str">
        <f t="shared" ref="D49:D66" si="2">+IF(AND(C49&lt;&gt;"",B49=""),"Tilgreina þarf tekjuflokk","")</f>
        <v/>
      </c>
    </row>
    <row r="50" spans="2:4" x14ac:dyDescent="0.25">
      <c r="B50" s="105"/>
      <c r="C50" s="102"/>
      <c r="D50" s="72" t="str">
        <f t="shared" si="2"/>
        <v/>
      </c>
    </row>
    <row r="51" spans="2:4" x14ac:dyDescent="0.25">
      <c r="B51" s="105"/>
      <c r="C51" s="102"/>
      <c r="D51" s="72" t="str">
        <f t="shared" si="2"/>
        <v/>
      </c>
    </row>
    <row r="52" spans="2:4" x14ac:dyDescent="0.25">
      <c r="B52" s="105"/>
      <c r="C52" s="102"/>
      <c r="D52" s="72" t="str">
        <f t="shared" si="2"/>
        <v/>
      </c>
    </row>
    <row r="53" spans="2:4" x14ac:dyDescent="0.25">
      <c r="B53" s="105"/>
      <c r="C53" s="102"/>
      <c r="D53" s="72" t="str">
        <f t="shared" si="2"/>
        <v/>
      </c>
    </row>
    <row r="54" spans="2:4" x14ac:dyDescent="0.25">
      <c r="B54" s="105"/>
      <c r="C54" s="102"/>
      <c r="D54" s="72" t="str">
        <f t="shared" si="2"/>
        <v/>
      </c>
    </row>
    <row r="55" spans="2:4" x14ac:dyDescent="0.25">
      <c r="B55" s="105"/>
      <c r="C55" s="102"/>
      <c r="D55" s="72" t="str">
        <f t="shared" si="2"/>
        <v/>
      </c>
    </row>
    <row r="56" spans="2:4" x14ac:dyDescent="0.25">
      <c r="B56" s="105"/>
      <c r="C56" s="102"/>
      <c r="D56" s="72" t="str">
        <f t="shared" si="2"/>
        <v/>
      </c>
    </row>
    <row r="57" spans="2:4" x14ac:dyDescent="0.25">
      <c r="B57" s="105"/>
      <c r="C57" s="102"/>
      <c r="D57" s="72" t="str">
        <f t="shared" si="2"/>
        <v/>
      </c>
    </row>
    <row r="58" spans="2:4" x14ac:dyDescent="0.25">
      <c r="B58" s="105"/>
      <c r="C58" s="102"/>
      <c r="D58" s="72" t="str">
        <f t="shared" si="2"/>
        <v/>
      </c>
    </row>
    <row r="59" spans="2:4" x14ac:dyDescent="0.25">
      <c r="B59" s="105"/>
      <c r="C59" s="102"/>
      <c r="D59" s="72" t="str">
        <f t="shared" si="2"/>
        <v/>
      </c>
    </row>
    <row r="60" spans="2:4" x14ac:dyDescent="0.25">
      <c r="B60" s="105"/>
      <c r="C60" s="102"/>
      <c r="D60" s="72" t="str">
        <f t="shared" si="2"/>
        <v/>
      </c>
    </row>
    <row r="61" spans="2:4" x14ac:dyDescent="0.25">
      <c r="B61" s="105"/>
      <c r="C61" s="102"/>
      <c r="D61" s="72" t="str">
        <f t="shared" si="2"/>
        <v/>
      </c>
    </row>
    <row r="62" spans="2:4" x14ac:dyDescent="0.25">
      <c r="B62" s="105"/>
      <c r="C62" s="102"/>
      <c r="D62" s="72" t="str">
        <f t="shared" si="2"/>
        <v/>
      </c>
    </row>
    <row r="63" spans="2:4" x14ac:dyDescent="0.25">
      <c r="B63" s="105"/>
      <c r="C63" s="102"/>
      <c r="D63" s="72" t="str">
        <f t="shared" si="2"/>
        <v/>
      </c>
    </row>
    <row r="64" spans="2:4" x14ac:dyDescent="0.25">
      <c r="B64" s="105"/>
      <c r="C64" s="102"/>
      <c r="D64" s="72" t="str">
        <f t="shared" si="2"/>
        <v/>
      </c>
    </row>
    <row r="65" spans="2:4" x14ac:dyDescent="0.25">
      <c r="B65" s="105"/>
      <c r="C65" s="102"/>
      <c r="D65" s="72" t="str">
        <f t="shared" si="2"/>
        <v/>
      </c>
    </row>
    <row r="66" spans="2:4" x14ac:dyDescent="0.25">
      <c r="B66" s="106"/>
      <c r="C66" s="107"/>
      <c r="D66" s="72" t="str">
        <f t="shared" si="2"/>
        <v/>
      </c>
    </row>
    <row r="67" spans="2:4" ht="13.8" thickBot="1" x14ac:dyDescent="0.3">
      <c r="B67" s="110" t="s">
        <v>94</v>
      </c>
      <c r="C67" s="108">
        <f>SUM(C40:C66)</f>
        <v>0</v>
      </c>
    </row>
  </sheetData>
  <sheetProtection algorithmName="SHA-512" hashValue="MqVfW+vArEDnAfnJYjnYU3rglMw9lFdAArZbAHO20uabPcYYMm9muI1aGpQXziuqa2SDuiIWK+YsxPVEjfIJgg==" saltValue="Wezhi7uzibOT1vJ9tRAT0g==" spinCount="100000" sheet="1" objects="1" scenarios="1"/>
  <mergeCells count="3">
    <mergeCell ref="F37:H37"/>
    <mergeCell ref="B38:C38"/>
    <mergeCell ref="B8:J8"/>
  </mergeCells>
  <conditionalFormatting sqref="B41:B66">
    <cfRule type="expression" dxfId="80" priority="2">
      <formula>AND($C41&lt;&gt;"",$B41="")</formula>
    </cfRule>
  </conditionalFormatting>
  <conditionalFormatting sqref="B35:J35">
    <cfRule type="expression" dxfId="79" priority="5">
      <formula>1=1</formula>
    </cfRule>
  </conditionalFormatting>
  <conditionalFormatting sqref="C11:C34">
    <cfRule type="expression" dxfId="78" priority="4">
      <formula>AND($D11&lt;&gt;"",$C$11="")</formula>
    </cfRule>
  </conditionalFormatting>
  <conditionalFormatting sqref="C49:C66">
    <cfRule type="expression" dxfId="77" priority="1">
      <formula>AND($B49&lt;&gt;"",$C49="")</formula>
    </cfRule>
  </conditionalFormatting>
  <conditionalFormatting sqref="C11:D34">
    <cfRule type="expression" dxfId="76" priority="3">
      <formula>AND($C11&lt;&gt;"",$D11&lt;&gt;"")</formula>
    </cfRule>
  </conditionalFormatting>
  <conditionalFormatting sqref="D11:D34">
    <cfRule type="expression" dxfId="75" priority="6">
      <formula>AND($C11&lt;&gt;"",$D11="")</formula>
    </cfRule>
  </conditionalFormatting>
  <conditionalFormatting sqref="F11:J34">
    <cfRule type="expression" dxfId="74" priority="7">
      <formula>AND($E11&gt;0,F11="")</formula>
    </cfRule>
  </conditionalFormatting>
  <dataValidations count="11">
    <dataValidation type="whole" operator="greaterThanOrEqual" allowBlank="1" showInputMessage="1" showErrorMessage="1" sqref="C41:C66" xr:uid="{7675A103-6F2B-45C0-840F-A2058191D829}">
      <formula1>0</formula1>
    </dataValidation>
    <dataValidation type="whole" allowBlank="1" showInputMessage="1" showErrorMessage="1" error="Talan verður að vera 1 eða 2" sqref="D4" xr:uid="{A53633CD-B567-465E-9ED2-E87C0BBA62BB}">
      <formula1>1</formula1>
      <formula2>2</formula2>
    </dataValidation>
    <dataValidation type="decimal" operator="greaterThanOrEqual" allowBlank="1" showInputMessage="1" showErrorMessage="1" error="Fjöldi daga má ekki vera neikvæð stærð" prompt="Meðaltals fjöldi daga frá því að farþegar greiða ferð að fullu þar til að ferðin er farin." sqref="J11:J34" xr:uid="{831D12E5-BB53-4792-B209-EF9EEBD677C6}">
      <formula1>0</formula1>
    </dataValidation>
    <dataValidation type="decimal" operator="greaterThanOrEqual" allowBlank="1" showInputMessage="1" showErrorMessage="1" error="Lengd ferðar þarf að vera að lágmarki 1 dagur" prompt="Sé lengd ferðar sú sama hjá öllum farþegum skal skrá lengd hennar. _x000a_Ef lengd skráðra ferða er mismunandi þarf að skrá vegið meðaltal lengdar ferðanna. " sqref="I11:I34" xr:uid="{D85CBF18-BC22-4D08-A41D-1905F138771C}">
      <formula1>1</formula1>
    </dataValidation>
    <dataValidation type="whole" operator="greaterThanOrEqual" allowBlank="1" showInputMessage="1" showErrorMessage="1" error="Fjöldi ferðamanna þarf að vera heil tala og að lágmarki 1 ferðamaður" prompt="Samanlagður fjöldi ferðamanna sem fer í viðkomandi ferðir." sqref="H11:H34" xr:uid="{4FC44786-27BC-431E-A4BF-2C24FBF51705}">
      <formula1>1</formula1>
    </dataValidation>
    <dataValidation type="whole" operator="greaterThanOrEqual" allowBlank="1" showInputMessage="1" showErrorMessage="1" error="Fjöldi ferða þarf að vera heil tala og að lágmarki 1 ferð" prompt="Fjöldi brottfara sem eiga við um þessa línu" sqref="G11:G34" xr:uid="{9F943A42-184E-4AA7-BFF7-CB2B65E1590F}">
      <formula1>1</formula1>
    </dataValidation>
    <dataValidation type="whole" operator="greaterThanOrEqual" allowBlank="1" showInputMessage="1" showErrorMessage="1" error="Heildarfjárhæð staðfestingargreiðslna þarf að vera heil tala og að lágmarki 0" prompt="Samanlögð upphæð allra staðfestingargreiðslna sem mótteknar eru vegna þeirra ferða sem skráðar eru í línuna._x000a_Sé ferð greidd í einni greiðslu færist 0 í þennan reit." sqref="F11:F34" xr:uid="{EB8A673E-B931-48D7-85AF-CD426DE45A93}">
      <formula1>0</formula1>
    </dataValidation>
    <dataValidation type="whole" operator="greaterThanOrEqual" allowBlank="1" showInputMessage="1" showErrorMessage="1" error="Heildarsöluverð þarf að vera heil tala og að lágmarki 0" prompt="Samanlögð fjárhæð þeirra greiðslna sem að ferðaskrifstofan tekur við vegna samtengdrar ferðatilhögunar" sqref="D11:D34" xr:uid="{0260CE5B-C2F2-492C-BC6C-C7EE2B955473}">
      <formula1>0</formula1>
    </dataValidation>
    <dataValidation type="whole" operator="greaterThanOrEqual" allowBlank="1" showInputMessage="1" showErrorMessage="1" error="Heildarsöluverð þarf að vera heil tala og að lágmarki 0" prompt="Samanlögð fjárhæð sem ferðaskrifstofa / seljandi fær greidda fyrir þær ferðir sem skráðar eru í línuna" sqref="C11:C34" xr:uid="{4299B15A-7246-417F-B9B0-A143713F605E}">
      <formula1>0</formula1>
    </dataValidation>
    <dataValidation allowBlank="1" showInputMessage="1" showErrorMessage="1" prompt="Hér skal skrá heiti ferðar eða lýsingu á ferð." sqref="B11:B34" xr:uid="{FA27C94F-5FA6-4427-8C5C-3AACD49D8271}"/>
    <dataValidation allowBlank="1" showInputMessage="1" showErrorMessage="1" prompt="Bæta við flokkum eftir því sem við á" sqref="B48:B66" xr:uid="{6681B67F-4860-4D02-A1D8-57D4206005F9}"/>
  </dataValidations>
  <pageMargins left="0.11811023622047245" right="0.11811023622047245" top="0.55118110236220474" bottom="0.35433070866141736" header="0.11811023622047245" footer="0.31496062992125984"/>
  <pageSetup paperSize="9" orientation="landscape" horizontalDpi="300" verticalDpi="300" r:id="rId1"/>
  <headerFooter>
    <oddHeader xml:space="preserve">&amp;L&amp;A&amp;C&amp;"-,Bold"Yfirlit yfir sölu ferða&amp;R 
</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5162E-A0BF-4D0D-A55A-15BA785C7C54}">
  <sheetPr codeName="Sheet2"/>
  <dimension ref="A1:K67"/>
  <sheetViews>
    <sheetView showGridLines="0" zoomScaleNormal="100" workbookViewId="0">
      <pane ySplit="1" topLeftCell="A2" activePane="bottomLeft" state="frozen"/>
      <selection activeCell="B40" sqref="B40"/>
      <selection pane="bottomLeft" activeCell="C4" sqref="C4"/>
    </sheetView>
  </sheetViews>
  <sheetFormatPr defaultColWidth="9.109375" defaultRowHeight="13.2" x14ac:dyDescent="0.25"/>
  <cols>
    <col min="1" max="1" width="5.6640625" style="50" customWidth="1"/>
    <col min="2" max="2" width="52.33203125" style="50" customWidth="1"/>
    <col min="3" max="3" width="17.6640625" style="50" customWidth="1"/>
    <col min="4" max="4" width="19" style="50" customWidth="1"/>
    <col min="5" max="6" width="18.33203125" style="50" customWidth="1"/>
    <col min="7" max="9" width="14.44140625" style="50" customWidth="1"/>
    <col min="10" max="10" width="18.44140625" style="50" bestFit="1" customWidth="1"/>
    <col min="11" max="11" width="100.6640625" style="50" customWidth="1"/>
    <col min="12" max="16384" width="9.109375" style="50"/>
  </cols>
  <sheetData>
    <row r="1" spans="2:11" s="49" customFormat="1" ht="42" customHeight="1" thickBot="1" x14ac:dyDescent="0.3"/>
    <row r="2" spans="2:11" ht="13.8" thickTop="1" x14ac:dyDescent="0.25"/>
    <row r="3" spans="2:11" ht="12" customHeight="1" x14ac:dyDescent="0.25">
      <c r="B3" s="52" t="s">
        <v>84</v>
      </c>
      <c r="C3" s="53" t="str">
        <f>IF(Upplýsingar!$B$14&gt;0,Upplýsingar!$B$14,"")</f>
        <v>Áætlun</v>
      </c>
      <c r="D3" s="54"/>
      <c r="F3" s="40" t="s">
        <v>140</v>
      </c>
      <c r="G3" s="40"/>
      <c r="H3" s="40"/>
      <c r="I3" s="40"/>
      <c r="J3" s="66"/>
      <c r="K3" s="66"/>
    </row>
    <row r="4" spans="2:11" ht="12" customHeight="1" x14ac:dyDescent="0.3">
      <c r="B4" s="55" t="s">
        <v>85</v>
      </c>
      <c r="C4" s="56" t="str">
        <f>IF(Upplýsingar!$C$14="","",Upplýsingar!$C$14)</f>
        <v/>
      </c>
      <c r="F4" s="186" t="s">
        <v>141</v>
      </c>
      <c r="G4" s="186"/>
      <c r="H4" s="186"/>
      <c r="I4" s="186"/>
      <c r="J4" s="187"/>
      <c r="K4" s="187"/>
    </row>
    <row r="5" spans="2:11" ht="12" customHeight="1" x14ac:dyDescent="0.25">
      <c r="B5" s="55" t="s">
        <v>86</v>
      </c>
      <c r="C5" s="57" t="str">
        <f>IF(Upplýsingar!$D$14="","",Upplýsingar!$D$14)</f>
        <v/>
      </c>
      <c r="D5" s="57"/>
      <c r="E5" s="57"/>
      <c r="F5" s="41" t="s">
        <v>102</v>
      </c>
      <c r="G5" s="42"/>
      <c r="H5" s="42"/>
      <c r="I5" s="42"/>
      <c r="J5" s="61"/>
      <c r="K5" s="61"/>
    </row>
    <row r="6" spans="2:11" ht="12" customHeight="1" x14ac:dyDescent="0.25">
      <c r="B6" s="59" t="s">
        <v>104</v>
      </c>
      <c r="C6" s="60" t="str">
        <f>IF(Upplýsingar!$E$14="","",Upplýsingar!$E$14)</f>
        <v/>
      </c>
      <c r="D6" s="60"/>
      <c r="E6" s="57"/>
    </row>
    <row r="7" spans="2:11" x14ac:dyDescent="0.25">
      <c r="B7" s="67"/>
      <c r="C7" s="68"/>
      <c r="D7" s="68"/>
      <c r="E7" s="68"/>
    </row>
    <row r="8" spans="2:11" ht="19.5" customHeight="1" x14ac:dyDescent="0.25">
      <c r="B8" s="213" t="s">
        <v>162</v>
      </c>
      <c r="C8" s="214"/>
      <c r="D8" s="214"/>
      <c r="E8" s="214"/>
      <c r="F8" s="214"/>
      <c r="G8" s="214"/>
      <c r="H8" s="214"/>
      <c r="I8" s="214"/>
      <c r="J8" s="215"/>
    </row>
    <row r="9" spans="2:11" ht="39.6" x14ac:dyDescent="0.25">
      <c r="B9" s="69" t="s">
        <v>87</v>
      </c>
      <c r="C9" s="70" t="s">
        <v>172</v>
      </c>
      <c r="D9" s="70" t="s">
        <v>88</v>
      </c>
      <c r="E9" s="70" t="s">
        <v>89</v>
      </c>
      <c r="F9" s="70" t="s">
        <v>90</v>
      </c>
      <c r="G9" s="70" t="s">
        <v>91</v>
      </c>
      <c r="H9" s="70" t="s">
        <v>92</v>
      </c>
      <c r="I9" s="70" t="s">
        <v>93</v>
      </c>
      <c r="J9" s="71" t="s">
        <v>163</v>
      </c>
      <c r="K9" s="72"/>
    </row>
    <row r="10" spans="2:11" ht="39.6" x14ac:dyDescent="0.25">
      <c r="B10" s="69" t="s">
        <v>20</v>
      </c>
      <c r="C10" s="70" t="s">
        <v>18</v>
      </c>
      <c r="D10" s="70" t="s">
        <v>164</v>
      </c>
      <c r="E10" s="70" t="s">
        <v>16</v>
      </c>
      <c r="F10" s="70" t="s">
        <v>73</v>
      </c>
      <c r="G10" s="70" t="s">
        <v>0</v>
      </c>
      <c r="H10" s="70" t="s">
        <v>5</v>
      </c>
      <c r="I10" s="70" t="s">
        <v>76</v>
      </c>
      <c r="J10" s="71" t="s">
        <v>136</v>
      </c>
      <c r="K10" s="72" t="s">
        <v>168</v>
      </c>
    </row>
    <row r="11" spans="2:11" x14ac:dyDescent="0.25">
      <c r="B11" s="73"/>
      <c r="C11" s="74"/>
      <c r="D11" s="74"/>
      <c r="E11" s="75">
        <f t="shared" ref="E11:E34" si="0">D11+C11</f>
        <v>0</v>
      </c>
      <c r="F11" s="74"/>
      <c r="G11" s="74"/>
      <c r="H11" s="74"/>
      <c r="I11" s="74"/>
      <c r="J11" s="76"/>
      <c r="K11" s="51" t="str">
        <f>IF(E11=0,"",IF(AND(C11&lt;&gt;"",D11&lt;&gt;""),"Ekki er heimilt að fylla út í bæði heildarsöluverð pakkaferðar og samtengdrar ferðatilhögunar í sömu línu",IF(OR(ISBLANK(F11),ISBLANK(G11),ISBLANK(H11),ISBLANK(I11),ISBLANK(J11)),"Fylla þarf út: staðfestingargreiðslur, fjölda ferða, fjölda ferðamanna, lengd ferða og fjölda daga frá lokagreiðslu til upphafs ferðar","")))</f>
        <v/>
      </c>
    </row>
    <row r="12" spans="2:11" x14ac:dyDescent="0.25">
      <c r="B12" s="77"/>
      <c r="C12" s="78"/>
      <c r="D12" s="79"/>
      <c r="E12" s="80">
        <f t="shared" si="0"/>
        <v>0</v>
      </c>
      <c r="F12" s="78"/>
      <c r="G12" s="78"/>
      <c r="H12" s="78"/>
      <c r="I12" s="78"/>
      <c r="J12" s="81"/>
      <c r="K12" s="51" t="str">
        <f t="shared" ref="K12:K34" si="1">IF(E12=0,"",IF(OR(ISBLANK(F12),ISBLANK(G12),ISBLANK(H12),ISBLANK(I12),ISBLANK(J12)),"Fylla þarf út: staðfestingargreiðslur, fjölda ferða, fjölda ferðamanna, lengd ferða og fjölda daga frá lokagreiðslu til upphafs ferðar",""))</f>
        <v/>
      </c>
    </row>
    <row r="13" spans="2:11" x14ac:dyDescent="0.25">
      <c r="B13" s="77"/>
      <c r="C13" s="78"/>
      <c r="D13" s="79"/>
      <c r="E13" s="80">
        <f t="shared" si="0"/>
        <v>0</v>
      </c>
      <c r="F13" s="78"/>
      <c r="G13" s="78"/>
      <c r="H13" s="78"/>
      <c r="I13" s="78"/>
      <c r="J13" s="81"/>
      <c r="K13" s="51" t="str">
        <f t="shared" si="1"/>
        <v/>
      </c>
    </row>
    <row r="14" spans="2:11" x14ac:dyDescent="0.25">
      <c r="B14" s="77"/>
      <c r="C14" s="78"/>
      <c r="D14" s="79"/>
      <c r="E14" s="80">
        <f t="shared" si="0"/>
        <v>0</v>
      </c>
      <c r="F14" s="78"/>
      <c r="G14" s="78"/>
      <c r="H14" s="78"/>
      <c r="I14" s="78"/>
      <c r="J14" s="81"/>
      <c r="K14" s="51" t="str">
        <f t="shared" si="1"/>
        <v/>
      </c>
    </row>
    <row r="15" spans="2:11" x14ac:dyDescent="0.25">
      <c r="B15" s="77"/>
      <c r="C15" s="78"/>
      <c r="D15" s="79"/>
      <c r="E15" s="80">
        <f t="shared" si="0"/>
        <v>0</v>
      </c>
      <c r="F15" s="78"/>
      <c r="G15" s="78"/>
      <c r="H15" s="78"/>
      <c r="I15" s="78"/>
      <c r="J15" s="81"/>
      <c r="K15" s="51" t="str">
        <f t="shared" si="1"/>
        <v/>
      </c>
    </row>
    <row r="16" spans="2:11" x14ac:dyDescent="0.25">
      <c r="B16" s="82"/>
      <c r="C16" s="78"/>
      <c r="D16" s="79"/>
      <c r="E16" s="80">
        <f t="shared" si="0"/>
        <v>0</v>
      </c>
      <c r="F16" s="78"/>
      <c r="G16" s="78"/>
      <c r="H16" s="78"/>
      <c r="I16" s="78"/>
      <c r="J16" s="81"/>
      <c r="K16" s="51" t="str">
        <f t="shared" si="1"/>
        <v/>
      </c>
    </row>
    <row r="17" spans="2:11" x14ac:dyDescent="0.25">
      <c r="B17" s="82"/>
      <c r="C17" s="78"/>
      <c r="D17" s="79"/>
      <c r="E17" s="80">
        <f t="shared" si="0"/>
        <v>0</v>
      </c>
      <c r="F17" s="78"/>
      <c r="G17" s="78"/>
      <c r="H17" s="78"/>
      <c r="I17" s="78"/>
      <c r="J17" s="81"/>
      <c r="K17" s="51" t="str">
        <f t="shared" si="1"/>
        <v/>
      </c>
    </row>
    <row r="18" spans="2:11" x14ac:dyDescent="0.25">
      <c r="B18" s="82"/>
      <c r="C18" s="78"/>
      <c r="D18" s="79"/>
      <c r="E18" s="80">
        <f t="shared" si="0"/>
        <v>0</v>
      </c>
      <c r="F18" s="78"/>
      <c r="G18" s="78"/>
      <c r="H18" s="78"/>
      <c r="I18" s="78"/>
      <c r="J18" s="81"/>
      <c r="K18" s="51" t="str">
        <f t="shared" si="1"/>
        <v/>
      </c>
    </row>
    <row r="19" spans="2:11" x14ac:dyDescent="0.25">
      <c r="B19" s="82"/>
      <c r="C19" s="78"/>
      <c r="D19" s="79"/>
      <c r="E19" s="80">
        <f t="shared" si="0"/>
        <v>0</v>
      </c>
      <c r="F19" s="78"/>
      <c r="G19" s="78"/>
      <c r="H19" s="78"/>
      <c r="I19" s="78"/>
      <c r="J19" s="81"/>
      <c r="K19" s="51" t="str">
        <f t="shared" si="1"/>
        <v/>
      </c>
    </row>
    <row r="20" spans="2:11" x14ac:dyDescent="0.25">
      <c r="B20" s="82"/>
      <c r="C20" s="78"/>
      <c r="D20" s="79"/>
      <c r="E20" s="80">
        <f t="shared" si="0"/>
        <v>0</v>
      </c>
      <c r="F20" s="78"/>
      <c r="G20" s="78"/>
      <c r="H20" s="78"/>
      <c r="I20" s="78"/>
      <c r="J20" s="81"/>
      <c r="K20" s="51" t="str">
        <f t="shared" si="1"/>
        <v/>
      </c>
    </row>
    <row r="21" spans="2:11" x14ac:dyDescent="0.25">
      <c r="B21" s="82"/>
      <c r="C21" s="78"/>
      <c r="D21" s="79"/>
      <c r="E21" s="80">
        <f t="shared" si="0"/>
        <v>0</v>
      </c>
      <c r="F21" s="78"/>
      <c r="G21" s="78"/>
      <c r="H21" s="78"/>
      <c r="I21" s="78"/>
      <c r="J21" s="81"/>
      <c r="K21" s="51" t="str">
        <f t="shared" si="1"/>
        <v/>
      </c>
    </row>
    <row r="22" spans="2:11" x14ac:dyDescent="0.25">
      <c r="B22" s="82"/>
      <c r="C22" s="78"/>
      <c r="D22" s="79"/>
      <c r="E22" s="80">
        <f t="shared" si="0"/>
        <v>0</v>
      </c>
      <c r="F22" s="78"/>
      <c r="G22" s="78"/>
      <c r="H22" s="78"/>
      <c r="I22" s="78"/>
      <c r="J22" s="81"/>
      <c r="K22" s="51" t="str">
        <f t="shared" si="1"/>
        <v/>
      </c>
    </row>
    <row r="23" spans="2:11" x14ac:dyDescent="0.25">
      <c r="B23" s="82"/>
      <c r="C23" s="78"/>
      <c r="D23" s="79"/>
      <c r="E23" s="80">
        <f t="shared" si="0"/>
        <v>0</v>
      </c>
      <c r="F23" s="78"/>
      <c r="G23" s="78"/>
      <c r="H23" s="78"/>
      <c r="I23" s="78"/>
      <c r="J23" s="81"/>
      <c r="K23" s="51" t="str">
        <f t="shared" si="1"/>
        <v/>
      </c>
    </row>
    <row r="24" spans="2:11" x14ac:dyDescent="0.25">
      <c r="B24" s="82"/>
      <c r="C24" s="78"/>
      <c r="D24" s="79"/>
      <c r="E24" s="80">
        <f t="shared" si="0"/>
        <v>0</v>
      </c>
      <c r="F24" s="78"/>
      <c r="G24" s="78"/>
      <c r="H24" s="78"/>
      <c r="I24" s="78"/>
      <c r="J24" s="81"/>
      <c r="K24" s="51" t="str">
        <f t="shared" si="1"/>
        <v/>
      </c>
    </row>
    <row r="25" spans="2:11" x14ac:dyDescent="0.25">
      <c r="B25" s="82"/>
      <c r="C25" s="78"/>
      <c r="D25" s="79"/>
      <c r="E25" s="80">
        <f t="shared" si="0"/>
        <v>0</v>
      </c>
      <c r="F25" s="78"/>
      <c r="G25" s="78"/>
      <c r="H25" s="78"/>
      <c r="I25" s="78"/>
      <c r="J25" s="81"/>
      <c r="K25" s="51" t="str">
        <f t="shared" si="1"/>
        <v/>
      </c>
    </row>
    <row r="26" spans="2:11" x14ac:dyDescent="0.25">
      <c r="B26" s="82"/>
      <c r="C26" s="78"/>
      <c r="D26" s="79"/>
      <c r="E26" s="80">
        <f t="shared" si="0"/>
        <v>0</v>
      </c>
      <c r="F26" s="78"/>
      <c r="G26" s="78"/>
      <c r="H26" s="78"/>
      <c r="I26" s="78"/>
      <c r="J26" s="81"/>
      <c r="K26" s="51" t="str">
        <f t="shared" si="1"/>
        <v/>
      </c>
    </row>
    <row r="27" spans="2:11" x14ac:dyDescent="0.25">
      <c r="B27" s="82"/>
      <c r="C27" s="78"/>
      <c r="D27" s="79"/>
      <c r="E27" s="80">
        <f t="shared" si="0"/>
        <v>0</v>
      </c>
      <c r="F27" s="78"/>
      <c r="G27" s="78"/>
      <c r="H27" s="78"/>
      <c r="I27" s="78"/>
      <c r="J27" s="81"/>
      <c r="K27" s="51" t="str">
        <f t="shared" si="1"/>
        <v/>
      </c>
    </row>
    <row r="28" spans="2:11" x14ac:dyDescent="0.25">
      <c r="B28" s="82"/>
      <c r="C28" s="78"/>
      <c r="D28" s="79"/>
      <c r="E28" s="80">
        <f t="shared" si="0"/>
        <v>0</v>
      </c>
      <c r="F28" s="78"/>
      <c r="G28" s="78"/>
      <c r="H28" s="78"/>
      <c r="I28" s="78"/>
      <c r="J28" s="81"/>
      <c r="K28" s="51" t="str">
        <f t="shared" si="1"/>
        <v/>
      </c>
    </row>
    <row r="29" spans="2:11" x14ac:dyDescent="0.25">
      <c r="B29" s="82"/>
      <c r="C29" s="78"/>
      <c r="D29" s="79"/>
      <c r="E29" s="80">
        <f t="shared" si="0"/>
        <v>0</v>
      </c>
      <c r="F29" s="78"/>
      <c r="G29" s="78"/>
      <c r="H29" s="78"/>
      <c r="I29" s="78"/>
      <c r="J29" s="81"/>
      <c r="K29" s="51" t="str">
        <f t="shared" si="1"/>
        <v/>
      </c>
    </row>
    <row r="30" spans="2:11" x14ac:dyDescent="0.25">
      <c r="B30" s="82"/>
      <c r="C30" s="78"/>
      <c r="D30" s="79"/>
      <c r="E30" s="80">
        <f t="shared" si="0"/>
        <v>0</v>
      </c>
      <c r="F30" s="78"/>
      <c r="G30" s="78"/>
      <c r="H30" s="78"/>
      <c r="I30" s="78"/>
      <c r="J30" s="81"/>
      <c r="K30" s="51" t="str">
        <f t="shared" si="1"/>
        <v/>
      </c>
    </row>
    <row r="31" spans="2:11" x14ac:dyDescent="0.25">
      <c r="B31" s="82"/>
      <c r="C31" s="78"/>
      <c r="D31" s="79"/>
      <c r="E31" s="80">
        <f t="shared" si="0"/>
        <v>0</v>
      </c>
      <c r="F31" s="78"/>
      <c r="G31" s="78"/>
      <c r="H31" s="78"/>
      <c r="I31" s="78"/>
      <c r="J31" s="81"/>
      <c r="K31" s="51" t="str">
        <f t="shared" si="1"/>
        <v/>
      </c>
    </row>
    <row r="32" spans="2:11" x14ac:dyDescent="0.25">
      <c r="B32" s="82"/>
      <c r="C32" s="78"/>
      <c r="D32" s="79"/>
      <c r="E32" s="80">
        <f t="shared" si="0"/>
        <v>0</v>
      </c>
      <c r="F32" s="78"/>
      <c r="G32" s="78"/>
      <c r="H32" s="78"/>
      <c r="I32" s="78"/>
      <c r="J32" s="81"/>
      <c r="K32" s="51" t="str">
        <f t="shared" si="1"/>
        <v/>
      </c>
    </row>
    <row r="33" spans="1:11" x14ac:dyDescent="0.25">
      <c r="B33" s="82"/>
      <c r="C33" s="78"/>
      <c r="D33" s="79"/>
      <c r="E33" s="80">
        <f t="shared" si="0"/>
        <v>0</v>
      </c>
      <c r="F33" s="78"/>
      <c r="G33" s="78"/>
      <c r="H33" s="78"/>
      <c r="I33" s="78"/>
      <c r="J33" s="81"/>
      <c r="K33" s="51" t="str">
        <f t="shared" si="1"/>
        <v/>
      </c>
    </row>
    <row r="34" spans="1:11" x14ac:dyDescent="0.25">
      <c r="B34" s="83"/>
      <c r="C34" s="84"/>
      <c r="D34" s="85"/>
      <c r="E34" s="86">
        <f t="shared" si="0"/>
        <v>0</v>
      </c>
      <c r="F34" s="84"/>
      <c r="G34" s="84"/>
      <c r="H34" s="84"/>
      <c r="I34" s="84"/>
      <c r="J34" s="87"/>
      <c r="K34" s="51" t="str">
        <f t="shared" si="1"/>
        <v/>
      </c>
    </row>
    <row r="35" spans="1:11" s="92" customFormat="1" ht="13.8" thickBot="1" x14ac:dyDescent="0.3">
      <c r="A35" s="50"/>
      <c r="B35" s="109" t="s">
        <v>94</v>
      </c>
      <c r="C35" s="88">
        <f>SUM(C11:C34)</f>
        <v>0</v>
      </c>
      <c r="D35" s="88">
        <f>SUM($D$11:$D$34)</f>
        <v>0</v>
      </c>
      <c r="E35" s="88">
        <f>SUM($E$11:$E$34)</f>
        <v>0</v>
      </c>
      <c r="F35" s="89">
        <f>SUM($F$11:$F$34)</f>
        <v>0</v>
      </c>
      <c r="G35" s="88">
        <f>SUM($G$11:$G$34)</f>
        <v>0</v>
      </c>
      <c r="H35" s="88">
        <f>SUM($H$11:$H$34)</f>
        <v>0</v>
      </c>
      <c r="I35" s="90"/>
      <c r="J35" s="91"/>
    </row>
    <row r="36" spans="1:11" s="92" customFormat="1" x14ac:dyDescent="0.25">
      <c r="A36" s="50"/>
      <c r="B36" s="93"/>
      <c r="C36" s="94"/>
      <c r="D36" s="94"/>
      <c r="E36" s="94"/>
      <c r="F36" s="95"/>
      <c r="G36" s="94"/>
      <c r="H36" s="94"/>
      <c r="I36" s="96"/>
      <c r="J36" s="96"/>
    </row>
    <row r="37" spans="1:11" x14ac:dyDescent="0.25">
      <c r="F37" s="210"/>
      <c r="G37" s="210"/>
      <c r="H37" s="210"/>
      <c r="I37" s="97"/>
      <c r="J37" s="97"/>
    </row>
    <row r="38" spans="1:11" ht="30" customHeight="1" x14ac:dyDescent="0.25">
      <c r="B38" s="211" t="s">
        <v>170</v>
      </c>
      <c r="C38" s="212"/>
      <c r="F38" s="98"/>
      <c r="G38" s="98"/>
      <c r="H38" s="98"/>
      <c r="I38" s="97"/>
      <c r="J38" s="97"/>
    </row>
    <row r="39" spans="1:11" ht="39.6" x14ac:dyDescent="0.25">
      <c r="B39" s="64" t="s">
        <v>125</v>
      </c>
      <c r="C39" s="65" t="s">
        <v>95</v>
      </c>
      <c r="D39" s="56"/>
      <c r="E39" s="56"/>
    </row>
    <row r="40" spans="1:11" ht="39.6" x14ac:dyDescent="0.25">
      <c r="B40" s="64" t="s">
        <v>169</v>
      </c>
      <c r="C40" s="65" t="s">
        <v>60</v>
      </c>
      <c r="D40" s="112" t="s">
        <v>173</v>
      </c>
      <c r="E40" s="56"/>
    </row>
    <row r="41" spans="1:11" x14ac:dyDescent="0.25">
      <c r="B41" s="99" t="s">
        <v>175</v>
      </c>
      <c r="C41" s="100"/>
      <c r="D41" s="72" t="str">
        <f>+IF(AND(C41&lt;&gt;"",C41&lt;&gt;0),"Fylla þarf út eyðublaðið Tryggingaskyldir seljendur","")</f>
        <v/>
      </c>
    </row>
    <row r="42" spans="1:11" x14ac:dyDescent="0.25">
      <c r="B42" s="101" t="s">
        <v>61</v>
      </c>
      <c r="C42" s="102"/>
      <c r="D42" s="72"/>
    </row>
    <row r="43" spans="1:11" x14ac:dyDescent="0.25">
      <c r="B43" s="101" t="s">
        <v>62</v>
      </c>
      <c r="C43" s="102"/>
      <c r="D43" s="72"/>
    </row>
    <row r="44" spans="1:11" x14ac:dyDescent="0.25">
      <c r="B44" s="101" t="s">
        <v>63</v>
      </c>
      <c r="C44" s="102"/>
      <c r="D44" s="72"/>
    </row>
    <row r="45" spans="1:11" x14ac:dyDescent="0.25">
      <c r="B45" s="101" t="s">
        <v>137</v>
      </c>
      <c r="C45" s="102"/>
      <c r="D45" s="72"/>
    </row>
    <row r="46" spans="1:11" x14ac:dyDescent="0.25">
      <c r="B46" s="101" t="s">
        <v>138</v>
      </c>
      <c r="C46" s="102"/>
      <c r="D46" s="72"/>
    </row>
    <row r="47" spans="1:11" x14ac:dyDescent="0.25">
      <c r="B47" s="103" t="s">
        <v>139</v>
      </c>
      <c r="C47" s="102"/>
      <c r="D47" s="72"/>
    </row>
    <row r="48" spans="1:11" x14ac:dyDescent="0.25">
      <c r="B48" s="104" t="s">
        <v>67</v>
      </c>
      <c r="C48" s="102"/>
      <c r="D48" s="72" t="str">
        <f>+IF(AND(C48&lt;&gt;"",B48=""),"Tilgreina þarf tekjuflokk","")</f>
        <v/>
      </c>
    </row>
    <row r="49" spans="2:4" x14ac:dyDescent="0.25">
      <c r="B49" s="105"/>
      <c r="C49" s="102"/>
      <c r="D49" s="72" t="str">
        <f t="shared" ref="D49:D66" si="2">+IF(AND(C49&lt;&gt;"",B49=""),"Tilgreina þarf tekjuflokk","")</f>
        <v/>
      </c>
    </row>
    <row r="50" spans="2:4" x14ac:dyDescent="0.25">
      <c r="B50" s="105"/>
      <c r="C50" s="102"/>
      <c r="D50" s="72" t="str">
        <f t="shared" si="2"/>
        <v/>
      </c>
    </row>
    <row r="51" spans="2:4" x14ac:dyDescent="0.25">
      <c r="B51" s="105"/>
      <c r="C51" s="102"/>
      <c r="D51" s="72" t="str">
        <f t="shared" si="2"/>
        <v/>
      </c>
    </row>
    <row r="52" spans="2:4" x14ac:dyDescent="0.25">
      <c r="B52" s="105"/>
      <c r="C52" s="102"/>
      <c r="D52" s="72" t="str">
        <f t="shared" si="2"/>
        <v/>
      </c>
    </row>
    <row r="53" spans="2:4" x14ac:dyDescent="0.25">
      <c r="B53" s="105"/>
      <c r="C53" s="102"/>
      <c r="D53" s="72" t="str">
        <f t="shared" si="2"/>
        <v/>
      </c>
    </row>
    <row r="54" spans="2:4" x14ac:dyDescent="0.25">
      <c r="B54" s="105"/>
      <c r="C54" s="102"/>
      <c r="D54" s="72" t="str">
        <f t="shared" si="2"/>
        <v/>
      </c>
    </row>
    <row r="55" spans="2:4" x14ac:dyDescent="0.25">
      <c r="B55" s="105"/>
      <c r="C55" s="102"/>
      <c r="D55" s="72" t="str">
        <f t="shared" si="2"/>
        <v/>
      </c>
    </row>
    <row r="56" spans="2:4" x14ac:dyDescent="0.25">
      <c r="B56" s="105"/>
      <c r="C56" s="102"/>
      <c r="D56" s="72" t="str">
        <f t="shared" si="2"/>
        <v/>
      </c>
    </row>
    <row r="57" spans="2:4" x14ac:dyDescent="0.25">
      <c r="B57" s="105"/>
      <c r="C57" s="102"/>
      <c r="D57" s="72" t="str">
        <f t="shared" si="2"/>
        <v/>
      </c>
    </row>
    <row r="58" spans="2:4" x14ac:dyDescent="0.25">
      <c r="B58" s="105"/>
      <c r="C58" s="102"/>
      <c r="D58" s="72" t="str">
        <f t="shared" si="2"/>
        <v/>
      </c>
    </row>
    <row r="59" spans="2:4" x14ac:dyDescent="0.25">
      <c r="B59" s="105"/>
      <c r="C59" s="102"/>
      <c r="D59" s="72" t="str">
        <f t="shared" si="2"/>
        <v/>
      </c>
    </row>
    <row r="60" spans="2:4" x14ac:dyDescent="0.25">
      <c r="B60" s="105"/>
      <c r="C60" s="102"/>
      <c r="D60" s="72" t="str">
        <f t="shared" si="2"/>
        <v/>
      </c>
    </row>
    <row r="61" spans="2:4" x14ac:dyDescent="0.25">
      <c r="B61" s="105"/>
      <c r="C61" s="102"/>
      <c r="D61" s="72" t="str">
        <f t="shared" si="2"/>
        <v/>
      </c>
    </row>
    <row r="62" spans="2:4" x14ac:dyDescent="0.25">
      <c r="B62" s="105"/>
      <c r="C62" s="102"/>
      <c r="D62" s="72" t="str">
        <f t="shared" si="2"/>
        <v/>
      </c>
    </row>
    <row r="63" spans="2:4" x14ac:dyDescent="0.25">
      <c r="B63" s="105"/>
      <c r="C63" s="102"/>
      <c r="D63" s="72" t="str">
        <f t="shared" si="2"/>
        <v/>
      </c>
    </row>
    <row r="64" spans="2:4" x14ac:dyDescent="0.25">
      <c r="B64" s="105"/>
      <c r="C64" s="102"/>
      <c r="D64" s="72" t="str">
        <f t="shared" si="2"/>
        <v/>
      </c>
    </row>
    <row r="65" spans="2:4" x14ac:dyDescent="0.25">
      <c r="B65" s="105"/>
      <c r="C65" s="102"/>
      <c r="D65" s="72" t="str">
        <f t="shared" si="2"/>
        <v/>
      </c>
    </row>
    <row r="66" spans="2:4" x14ac:dyDescent="0.25">
      <c r="B66" s="106"/>
      <c r="C66" s="107"/>
      <c r="D66" s="72" t="str">
        <f t="shared" si="2"/>
        <v/>
      </c>
    </row>
    <row r="67" spans="2:4" ht="13.8" thickBot="1" x14ac:dyDescent="0.3">
      <c r="B67" s="110" t="s">
        <v>94</v>
      </c>
      <c r="C67" s="108">
        <f>SUM(C40:C66)</f>
        <v>0</v>
      </c>
    </row>
  </sheetData>
  <sheetProtection algorithmName="SHA-512" hashValue="YnHeisq9B3LKAlzxuWti4zx49Ul95ecy68mJhdzNVYMAh810xT3CqhNQSs5WQ6Dh+GQsXmfUuMPxt8p41G8RBw==" saltValue="4Ky8h7rhWXpj+1o7N+Zhqg==" spinCount="100000" sheet="1" objects="1" scenarios="1"/>
  <mergeCells count="3">
    <mergeCell ref="F37:H37"/>
    <mergeCell ref="B38:C38"/>
    <mergeCell ref="B8:J8"/>
  </mergeCells>
  <conditionalFormatting sqref="B41:B66">
    <cfRule type="expression" dxfId="73" priority="2">
      <formula>AND($C41&lt;&gt;"",$B41="")</formula>
    </cfRule>
  </conditionalFormatting>
  <conditionalFormatting sqref="B35:J35">
    <cfRule type="expression" dxfId="72" priority="5">
      <formula>1=1</formula>
    </cfRule>
  </conditionalFormatting>
  <conditionalFormatting sqref="C11:C34">
    <cfRule type="expression" dxfId="71" priority="4">
      <formula>AND($D11&lt;&gt;"",$C$11="")</formula>
    </cfRule>
  </conditionalFormatting>
  <conditionalFormatting sqref="C49:C66">
    <cfRule type="expression" dxfId="70" priority="1">
      <formula>AND($B49&lt;&gt;"",$C49="")</formula>
    </cfRule>
  </conditionalFormatting>
  <conditionalFormatting sqref="C11:D34">
    <cfRule type="expression" dxfId="69" priority="3">
      <formula>AND($C11&lt;&gt;"",$D11&lt;&gt;"")</formula>
    </cfRule>
  </conditionalFormatting>
  <conditionalFormatting sqref="D11:D34">
    <cfRule type="expression" dxfId="68" priority="6">
      <formula>AND($C11&lt;&gt;"",$D11="")</formula>
    </cfRule>
  </conditionalFormatting>
  <conditionalFormatting sqref="F11:J34">
    <cfRule type="expression" dxfId="67" priority="7">
      <formula>AND($E11&gt;0,F11="")</formula>
    </cfRule>
  </conditionalFormatting>
  <dataValidations count="11">
    <dataValidation type="whole" allowBlank="1" showInputMessage="1" showErrorMessage="1" error="Talan verður að vera 1 eða 2" sqref="D4" xr:uid="{F578F6BF-7EB6-4EAD-9FD5-DC50A416FFAA}">
      <formula1>1</formula1>
      <formula2>2</formula2>
    </dataValidation>
    <dataValidation type="whole" operator="greaterThanOrEqual" allowBlank="1" showInputMessage="1" showErrorMessage="1" sqref="C41:C66" xr:uid="{D30AB73C-C669-4F82-9C13-C6B6C1A7A1D3}">
      <formula1>0</formula1>
    </dataValidation>
    <dataValidation type="decimal" operator="greaterThanOrEqual" allowBlank="1" showInputMessage="1" showErrorMessage="1" error="Fjöldi daga má ekki vera neikvæð stærð" prompt="Meðaltals fjöldi daga frá því að farþegar greiða ferð að fullu þar til að ferðin er farin." sqref="J11:J34" xr:uid="{7BB6CD0E-05CB-4EDF-B69A-2B78D463B39B}">
      <formula1>0</formula1>
    </dataValidation>
    <dataValidation type="decimal" operator="greaterThanOrEqual" allowBlank="1" showInputMessage="1" showErrorMessage="1" error="Lengd ferðar þarf að vera að lágmarki 1 dagur" prompt="Sé lengd ferðar sú sama hjá öllum farþegum skal skrá lengd hennar. _x000a_Ef lengd skráðra ferða er mismunandi þarf að skrá vegið meðaltal lengdar ferðanna. " sqref="I11:I34" xr:uid="{BD2A3A26-E8EE-4B30-8EAB-A8C9A724B67B}">
      <formula1>1</formula1>
    </dataValidation>
    <dataValidation type="whole" operator="greaterThanOrEqual" allowBlank="1" showInputMessage="1" showErrorMessage="1" error="Fjöldi ferðamanna þarf að vera heil tala og að lágmarki 1 ferðamaður" prompt="Samanlagður fjöldi ferðamanna sem fer í viðkomandi ferðir." sqref="H11:H34" xr:uid="{3584DACD-02E7-4AB3-BC65-29C92BEF6847}">
      <formula1>1</formula1>
    </dataValidation>
    <dataValidation type="whole" operator="greaterThanOrEqual" allowBlank="1" showInputMessage="1" showErrorMessage="1" error="Fjöldi ferða þarf að vera heil tala og að lágmarki 1 ferð" prompt="Fjöldi brottfara sem eiga við um þessa línu" sqref="G11:G34" xr:uid="{16D21A6E-F0D0-4367-9DAF-F5CCD01E2AA0}">
      <formula1>1</formula1>
    </dataValidation>
    <dataValidation type="whole" operator="greaterThanOrEqual" allowBlank="1" showInputMessage="1" showErrorMessage="1" error="Heildarfjárhæð staðfestingargreiðslna þarf að vera heil tala og að lágmarki 0" prompt="Samanlögð upphæð allra staðfestingargreiðslna sem mótteknar eru vegna þeirra ferða sem skráðar eru í línuna._x000a_Sé ferð greidd í einni greiðslu færist 0 í þennan reit." sqref="F11:F34" xr:uid="{D9E80187-9BAF-4495-A9CD-3DEFFD242AF0}">
      <formula1>0</formula1>
    </dataValidation>
    <dataValidation type="whole" operator="greaterThanOrEqual" allowBlank="1" showInputMessage="1" showErrorMessage="1" error="Heildarsöluverð þarf að vera heil tala og að lágmarki 0" prompt="Samanlögð fjárhæð þeirra greiðslna sem að ferðaskrifstofan tekur við vegna samtengdrar ferðatilhögunar" sqref="D11:D34" xr:uid="{EC9D5005-50C9-4722-B75C-0604F925A403}">
      <formula1>0</formula1>
    </dataValidation>
    <dataValidation type="whole" operator="greaterThanOrEqual" allowBlank="1" showInputMessage="1" showErrorMessage="1" error="Heildarsöluverð þarf að vera heil tala og að lágmarki 0" prompt="Samanlögð fjárhæð sem ferðaskrifstofa / seljandi fær greidda fyrir þær ferðir sem skráðar eru í línuna" sqref="C11:C34" xr:uid="{84289CC3-A82D-4B5E-BE7D-E10289AC885C}">
      <formula1>0</formula1>
    </dataValidation>
    <dataValidation allowBlank="1" showInputMessage="1" showErrorMessage="1" prompt="Hér skal skrá heiti ferðar eða lýsingu á ferð." sqref="B11:B34" xr:uid="{31D1ECB0-EB8E-4BE6-A865-B35FD0277175}"/>
    <dataValidation allowBlank="1" showInputMessage="1" showErrorMessage="1" prompt="Bæta við flokkum eftir því sem við á" sqref="B48:B66" xr:uid="{96027093-DB67-4218-8769-79BE420C532A}"/>
  </dataValidations>
  <pageMargins left="0.11811023622047245" right="0.11811023622047245" top="0.55118110236220474" bottom="0.35433070866141736" header="0.11811023622047245" footer="0.31496062992125984"/>
  <pageSetup paperSize="9" orientation="landscape" horizontalDpi="300" verticalDpi="300" r:id="rId1"/>
  <headerFooter>
    <oddHeader xml:space="preserve">&amp;L&amp;A&amp;C&amp;"-,Bold"Yfirlit yfir sölu ferða&amp;R 
</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370F3-7EA3-4030-8C78-139CD446A896}">
  <sheetPr codeName="Sheet3"/>
  <dimension ref="A1:K67"/>
  <sheetViews>
    <sheetView showGridLines="0" zoomScaleNormal="100" workbookViewId="0">
      <pane ySplit="1" topLeftCell="A2" activePane="bottomLeft" state="frozen"/>
      <selection activeCell="B40" sqref="B40"/>
      <selection pane="bottomLeft" activeCell="C4" sqref="C4"/>
    </sheetView>
  </sheetViews>
  <sheetFormatPr defaultColWidth="9.109375" defaultRowHeight="13.2" x14ac:dyDescent="0.25"/>
  <cols>
    <col min="1" max="1" width="5.6640625" style="50" customWidth="1"/>
    <col min="2" max="2" width="52.33203125" style="50" customWidth="1"/>
    <col min="3" max="3" width="17.6640625" style="50" customWidth="1"/>
    <col min="4" max="4" width="19" style="50" customWidth="1"/>
    <col min="5" max="6" width="18.33203125" style="50" customWidth="1"/>
    <col min="7" max="9" width="14.44140625" style="50" customWidth="1"/>
    <col min="10" max="10" width="18.44140625" style="50" bestFit="1" customWidth="1"/>
    <col min="11" max="11" width="100.6640625" style="50" customWidth="1"/>
    <col min="12" max="16384" width="9.109375" style="50"/>
  </cols>
  <sheetData>
    <row r="1" spans="2:11" s="49" customFormat="1" ht="42" customHeight="1" thickBot="1" x14ac:dyDescent="0.3"/>
    <row r="2" spans="2:11" ht="13.8" thickTop="1" x14ac:dyDescent="0.25"/>
    <row r="3" spans="2:11" ht="12" customHeight="1" x14ac:dyDescent="0.25">
      <c r="B3" s="52" t="s">
        <v>84</v>
      </c>
      <c r="C3" s="53" t="str">
        <f>IF(Upplýsingar!$B$14&gt;0,Upplýsingar!$B$14,"")</f>
        <v>Áætlun</v>
      </c>
      <c r="D3" s="54"/>
      <c r="F3" s="40" t="s">
        <v>140</v>
      </c>
      <c r="G3" s="40"/>
      <c r="H3" s="40"/>
      <c r="I3" s="40"/>
      <c r="J3" s="66"/>
      <c r="K3" s="66"/>
    </row>
    <row r="4" spans="2:11" ht="12" customHeight="1" x14ac:dyDescent="0.3">
      <c r="B4" s="55" t="s">
        <v>85</v>
      </c>
      <c r="C4" s="56" t="str">
        <f>IF(Upplýsingar!$C$14="","",Upplýsingar!$C$14)</f>
        <v/>
      </c>
      <c r="F4" s="186" t="s">
        <v>141</v>
      </c>
      <c r="G4" s="186"/>
      <c r="H4" s="186"/>
      <c r="I4" s="186"/>
      <c r="J4" s="187"/>
      <c r="K4" s="187"/>
    </row>
    <row r="5" spans="2:11" ht="12" customHeight="1" x14ac:dyDescent="0.25">
      <c r="B5" s="55" t="s">
        <v>86</v>
      </c>
      <c r="C5" s="57" t="str">
        <f>IF(Upplýsingar!$D$14="","",Upplýsingar!$D$14)</f>
        <v/>
      </c>
      <c r="D5" s="57"/>
      <c r="E5" s="57"/>
      <c r="F5" s="41" t="s">
        <v>102</v>
      </c>
      <c r="G5" s="42"/>
      <c r="H5" s="42"/>
      <c r="I5" s="42"/>
      <c r="J5" s="61"/>
      <c r="K5" s="61"/>
    </row>
    <row r="6" spans="2:11" ht="12" customHeight="1" x14ac:dyDescent="0.25">
      <c r="B6" s="59" t="s">
        <v>104</v>
      </c>
      <c r="C6" s="60" t="str">
        <f>IF(Upplýsingar!$E$14="","",Upplýsingar!$E$14)</f>
        <v/>
      </c>
      <c r="D6" s="60"/>
      <c r="E6" s="57"/>
    </row>
    <row r="7" spans="2:11" x14ac:dyDescent="0.25">
      <c r="B7" s="67"/>
      <c r="C7" s="68"/>
      <c r="D7" s="68"/>
      <c r="E7" s="68"/>
    </row>
    <row r="8" spans="2:11" ht="19.5" customHeight="1" x14ac:dyDescent="0.25">
      <c r="B8" s="213" t="s">
        <v>162</v>
      </c>
      <c r="C8" s="214"/>
      <c r="D8" s="214"/>
      <c r="E8" s="214"/>
      <c r="F8" s="214"/>
      <c r="G8" s="214"/>
      <c r="H8" s="214"/>
      <c r="I8" s="214"/>
      <c r="J8" s="215"/>
    </row>
    <row r="9" spans="2:11" ht="39.6" x14ac:dyDescent="0.25">
      <c r="B9" s="69" t="s">
        <v>87</v>
      </c>
      <c r="C9" s="70" t="s">
        <v>172</v>
      </c>
      <c r="D9" s="70" t="s">
        <v>88</v>
      </c>
      <c r="E9" s="70" t="s">
        <v>89</v>
      </c>
      <c r="F9" s="70" t="s">
        <v>90</v>
      </c>
      <c r="G9" s="70" t="s">
        <v>91</v>
      </c>
      <c r="H9" s="70" t="s">
        <v>92</v>
      </c>
      <c r="I9" s="70" t="s">
        <v>93</v>
      </c>
      <c r="J9" s="71" t="s">
        <v>163</v>
      </c>
      <c r="K9" s="72"/>
    </row>
    <row r="10" spans="2:11" ht="39.6" x14ac:dyDescent="0.25">
      <c r="B10" s="69" t="s">
        <v>20</v>
      </c>
      <c r="C10" s="70" t="s">
        <v>18</v>
      </c>
      <c r="D10" s="70" t="s">
        <v>164</v>
      </c>
      <c r="E10" s="70" t="s">
        <v>16</v>
      </c>
      <c r="F10" s="70" t="s">
        <v>73</v>
      </c>
      <c r="G10" s="70" t="s">
        <v>0</v>
      </c>
      <c r="H10" s="70" t="s">
        <v>5</v>
      </c>
      <c r="I10" s="70" t="s">
        <v>76</v>
      </c>
      <c r="J10" s="71" t="s">
        <v>136</v>
      </c>
      <c r="K10" s="72" t="s">
        <v>168</v>
      </c>
    </row>
    <row r="11" spans="2:11" x14ac:dyDescent="0.25">
      <c r="B11" s="73"/>
      <c r="C11" s="74"/>
      <c r="D11" s="74"/>
      <c r="E11" s="75">
        <f t="shared" ref="E11:E34" si="0">D11+C11</f>
        <v>0</v>
      </c>
      <c r="F11" s="74"/>
      <c r="G11" s="74"/>
      <c r="H11" s="74"/>
      <c r="I11" s="74"/>
      <c r="J11" s="76"/>
      <c r="K11" s="51" t="str">
        <f>IF(E11=0,"",IF(AND(C11&lt;&gt;"",D11&lt;&gt;""),"Ekki er heimilt að fylla út í bæði heildarsöluverð pakkaferðar og samtengdrar ferðatilhögunar í sömu línu",IF(OR(ISBLANK(F11),ISBLANK(G11),ISBLANK(H11),ISBLANK(I11),ISBLANK(J11)),"Fylla þarf út: staðfestingargreiðslur, fjölda ferða, fjölda ferðamanna, lengd ferða og fjölda daga frá lokagreiðslu til upphafs ferðar","")))</f>
        <v/>
      </c>
    </row>
    <row r="12" spans="2:11" x14ac:dyDescent="0.25">
      <c r="B12" s="77"/>
      <c r="C12" s="78"/>
      <c r="D12" s="79"/>
      <c r="E12" s="80">
        <f t="shared" si="0"/>
        <v>0</v>
      </c>
      <c r="F12" s="78"/>
      <c r="G12" s="78"/>
      <c r="H12" s="78"/>
      <c r="I12" s="78"/>
      <c r="J12" s="81"/>
      <c r="K12" s="51" t="str">
        <f t="shared" ref="K12:K34" si="1">IF(E12=0,"",IF(OR(ISBLANK(F12),ISBLANK(G12),ISBLANK(H12),ISBLANK(I12),ISBLANK(J12)),"Fylla þarf út: staðfestingargreiðslur, fjölda ferða, fjölda ferðamanna, lengd ferða og fjölda daga frá lokagreiðslu til upphafs ferðar",""))</f>
        <v/>
      </c>
    </row>
    <row r="13" spans="2:11" x14ac:dyDescent="0.25">
      <c r="B13" s="77"/>
      <c r="C13" s="78"/>
      <c r="D13" s="79"/>
      <c r="E13" s="80">
        <f t="shared" si="0"/>
        <v>0</v>
      </c>
      <c r="F13" s="78"/>
      <c r="G13" s="78"/>
      <c r="H13" s="78"/>
      <c r="I13" s="78"/>
      <c r="J13" s="81"/>
      <c r="K13" s="51" t="str">
        <f t="shared" si="1"/>
        <v/>
      </c>
    </row>
    <row r="14" spans="2:11" x14ac:dyDescent="0.25">
      <c r="B14" s="77"/>
      <c r="C14" s="78"/>
      <c r="D14" s="79"/>
      <c r="E14" s="80">
        <f t="shared" si="0"/>
        <v>0</v>
      </c>
      <c r="F14" s="78"/>
      <c r="G14" s="78"/>
      <c r="H14" s="78"/>
      <c r="I14" s="78"/>
      <c r="J14" s="81"/>
      <c r="K14" s="51" t="str">
        <f t="shared" si="1"/>
        <v/>
      </c>
    </row>
    <row r="15" spans="2:11" x14ac:dyDescent="0.25">
      <c r="B15" s="77"/>
      <c r="C15" s="78"/>
      <c r="D15" s="79"/>
      <c r="E15" s="80">
        <f t="shared" si="0"/>
        <v>0</v>
      </c>
      <c r="F15" s="78"/>
      <c r="G15" s="78"/>
      <c r="H15" s="78"/>
      <c r="I15" s="78"/>
      <c r="J15" s="81"/>
      <c r="K15" s="51" t="str">
        <f t="shared" si="1"/>
        <v/>
      </c>
    </row>
    <row r="16" spans="2:11" x14ac:dyDescent="0.25">
      <c r="B16" s="82"/>
      <c r="C16" s="78"/>
      <c r="D16" s="79"/>
      <c r="E16" s="80">
        <f t="shared" si="0"/>
        <v>0</v>
      </c>
      <c r="F16" s="78"/>
      <c r="G16" s="78"/>
      <c r="H16" s="78"/>
      <c r="I16" s="78"/>
      <c r="J16" s="81"/>
      <c r="K16" s="51" t="str">
        <f t="shared" si="1"/>
        <v/>
      </c>
    </row>
    <row r="17" spans="2:11" x14ac:dyDescent="0.25">
      <c r="B17" s="82"/>
      <c r="C17" s="78"/>
      <c r="D17" s="79"/>
      <c r="E17" s="80">
        <f t="shared" si="0"/>
        <v>0</v>
      </c>
      <c r="F17" s="78"/>
      <c r="G17" s="78"/>
      <c r="H17" s="78"/>
      <c r="I17" s="78"/>
      <c r="J17" s="81"/>
      <c r="K17" s="51" t="str">
        <f t="shared" si="1"/>
        <v/>
      </c>
    </row>
    <row r="18" spans="2:11" x14ac:dyDescent="0.25">
      <c r="B18" s="82"/>
      <c r="C18" s="78"/>
      <c r="D18" s="79"/>
      <c r="E18" s="80">
        <f t="shared" si="0"/>
        <v>0</v>
      </c>
      <c r="F18" s="78"/>
      <c r="G18" s="78"/>
      <c r="H18" s="78"/>
      <c r="I18" s="78"/>
      <c r="J18" s="81"/>
      <c r="K18" s="51" t="str">
        <f t="shared" si="1"/>
        <v/>
      </c>
    </row>
    <row r="19" spans="2:11" x14ac:dyDescent="0.25">
      <c r="B19" s="82"/>
      <c r="C19" s="78"/>
      <c r="D19" s="79"/>
      <c r="E19" s="80">
        <f t="shared" si="0"/>
        <v>0</v>
      </c>
      <c r="F19" s="78"/>
      <c r="G19" s="78"/>
      <c r="H19" s="78"/>
      <c r="I19" s="78"/>
      <c r="J19" s="81"/>
      <c r="K19" s="51" t="str">
        <f t="shared" si="1"/>
        <v/>
      </c>
    </row>
    <row r="20" spans="2:11" x14ac:dyDescent="0.25">
      <c r="B20" s="82"/>
      <c r="C20" s="78"/>
      <c r="D20" s="79"/>
      <c r="E20" s="80">
        <f t="shared" si="0"/>
        <v>0</v>
      </c>
      <c r="F20" s="78"/>
      <c r="G20" s="78"/>
      <c r="H20" s="78"/>
      <c r="I20" s="78"/>
      <c r="J20" s="81"/>
      <c r="K20" s="51" t="str">
        <f t="shared" si="1"/>
        <v/>
      </c>
    </row>
    <row r="21" spans="2:11" x14ac:dyDescent="0.25">
      <c r="B21" s="82"/>
      <c r="C21" s="78"/>
      <c r="D21" s="79"/>
      <c r="E21" s="80">
        <f t="shared" si="0"/>
        <v>0</v>
      </c>
      <c r="F21" s="78"/>
      <c r="G21" s="78"/>
      <c r="H21" s="78"/>
      <c r="I21" s="78"/>
      <c r="J21" s="81"/>
      <c r="K21" s="51" t="str">
        <f t="shared" si="1"/>
        <v/>
      </c>
    </row>
    <row r="22" spans="2:11" x14ac:dyDescent="0.25">
      <c r="B22" s="82"/>
      <c r="C22" s="78"/>
      <c r="D22" s="79"/>
      <c r="E22" s="80">
        <f t="shared" si="0"/>
        <v>0</v>
      </c>
      <c r="F22" s="78"/>
      <c r="G22" s="78"/>
      <c r="H22" s="78"/>
      <c r="I22" s="78"/>
      <c r="J22" s="81"/>
      <c r="K22" s="51" t="str">
        <f t="shared" si="1"/>
        <v/>
      </c>
    </row>
    <row r="23" spans="2:11" x14ac:dyDescent="0.25">
      <c r="B23" s="82"/>
      <c r="C23" s="78"/>
      <c r="D23" s="79"/>
      <c r="E23" s="80">
        <f t="shared" si="0"/>
        <v>0</v>
      </c>
      <c r="F23" s="78"/>
      <c r="G23" s="78"/>
      <c r="H23" s="78"/>
      <c r="I23" s="78"/>
      <c r="J23" s="81"/>
      <c r="K23" s="51" t="str">
        <f t="shared" si="1"/>
        <v/>
      </c>
    </row>
    <row r="24" spans="2:11" x14ac:dyDescent="0.25">
      <c r="B24" s="82"/>
      <c r="C24" s="78"/>
      <c r="D24" s="79"/>
      <c r="E24" s="80">
        <f t="shared" si="0"/>
        <v>0</v>
      </c>
      <c r="F24" s="78"/>
      <c r="G24" s="78"/>
      <c r="H24" s="78"/>
      <c r="I24" s="78"/>
      <c r="J24" s="81"/>
      <c r="K24" s="51" t="str">
        <f t="shared" si="1"/>
        <v/>
      </c>
    </row>
    <row r="25" spans="2:11" x14ac:dyDescent="0.25">
      <c r="B25" s="82"/>
      <c r="C25" s="78"/>
      <c r="D25" s="79"/>
      <c r="E25" s="80">
        <f t="shared" si="0"/>
        <v>0</v>
      </c>
      <c r="F25" s="78"/>
      <c r="G25" s="78"/>
      <c r="H25" s="78"/>
      <c r="I25" s="78"/>
      <c r="J25" s="81"/>
      <c r="K25" s="51" t="str">
        <f t="shared" si="1"/>
        <v/>
      </c>
    </row>
    <row r="26" spans="2:11" x14ac:dyDescent="0.25">
      <c r="B26" s="82"/>
      <c r="C26" s="78"/>
      <c r="D26" s="79"/>
      <c r="E26" s="80">
        <f t="shared" si="0"/>
        <v>0</v>
      </c>
      <c r="F26" s="78"/>
      <c r="G26" s="78"/>
      <c r="H26" s="78"/>
      <c r="I26" s="78"/>
      <c r="J26" s="81"/>
      <c r="K26" s="51" t="str">
        <f t="shared" si="1"/>
        <v/>
      </c>
    </row>
    <row r="27" spans="2:11" x14ac:dyDescent="0.25">
      <c r="B27" s="82"/>
      <c r="C27" s="78"/>
      <c r="D27" s="79"/>
      <c r="E27" s="80">
        <f t="shared" si="0"/>
        <v>0</v>
      </c>
      <c r="F27" s="78"/>
      <c r="G27" s="78"/>
      <c r="H27" s="78"/>
      <c r="I27" s="78"/>
      <c r="J27" s="81"/>
      <c r="K27" s="51" t="str">
        <f t="shared" si="1"/>
        <v/>
      </c>
    </row>
    <row r="28" spans="2:11" x14ac:dyDescent="0.25">
      <c r="B28" s="82"/>
      <c r="C28" s="78"/>
      <c r="D28" s="79"/>
      <c r="E28" s="80">
        <f t="shared" si="0"/>
        <v>0</v>
      </c>
      <c r="F28" s="78"/>
      <c r="G28" s="78"/>
      <c r="H28" s="78"/>
      <c r="I28" s="78"/>
      <c r="J28" s="81"/>
      <c r="K28" s="51" t="str">
        <f t="shared" si="1"/>
        <v/>
      </c>
    </row>
    <row r="29" spans="2:11" x14ac:dyDescent="0.25">
      <c r="B29" s="82"/>
      <c r="C29" s="78"/>
      <c r="D29" s="79"/>
      <c r="E29" s="80">
        <f t="shared" si="0"/>
        <v>0</v>
      </c>
      <c r="F29" s="78"/>
      <c r="G29" s="78"/>
      <c r="H29" s="78"/>
      <c r="I29" s="78"/>
      <c r="J29" s="81"/>
      <c r="K29" s="51" t="str">
        <f t="shared" si="1"/>
        <v/>
      </c>
    </row>
    <row r="30" spans="2:11" x14ac:dyDescent="0.25">
      <c r="B30" s="82"/>
      <c r="C30" s="78"/>
      <c r="D30" s="79"/>
      <c r="E30" s="80">
        <f t="shared" si="0"/>
        <v>0</v>
      </c>
      <c r="F30" s="78"/>
      <c r="G30" s="78"/>
      <c r="H30" s="78"/>
      <c r="I30" s="78"/>
      <c r="J30" s="81"/>
      <c r="K30" s="51" t="str">
        <f t="shared" si="1"/>
        <v/>
      </c>
    </row>
    <row r="31" spans="2:11" x14ac:dyDescent="0.25">
      <c r="B31" s="82"/>
      <c r="C31" s="78"/>
      <c r="D31" s="79"/>
      <c r="E31" s="80">
        <f t="shared" si="0"/>
        <v>0</v>
      </c>
      <c r="F31" s="78"/>
      <c r="G31" s="78"/>
      <c r="H31" s="78"/>
      <c r="I31" s="78"/>
      <c r="J31" s="81"/>
      <c r="K31" s="51" t="str">
        <f t="shared" si="1"/>
        <v/>
      </c>
    </row>
    <row r="32" spans="2:11" x14ac:dyDescent="0.25">
      <c r="B32" s="82"/>
      <c r="C32" s="78"/>
      <c r="D32" s="79"/>
      <c r="E32" s="80">
        <f t="shared" si="0"/>
        <v>0</v>
      </c>
      <c r="F32" s="78"/>
      <c r="G32" s="78"/>
      <c r="H32" s="78"/>
      <c r="I32" s="78"/>
      <c r="J32" s="81"/>
      <c r="K32" s="51" t="str">
        <f t="shared" si="1"/>
        <v/>
      </c>
    </row>
    <row r="33" spans="1:11" x14ac:dyDescent="0.25">
      <c r="B33" s="82"/>
      <c r="C33" s="78"/>
      <c r="D33" s="79"/>
      <c r="E33" s="80">
        <f t="shared" si="0"/>
        <v>0</v>
      </c>
      <c r="F33" s="78"/>
      <c r="G33" s="78"/>
      <c r="H33" s="78"/>
      <c r="I33" s="78"/>
      <c r="J33" s="81"/>
      <c r="K33" s="51" t="str">
        <f t="shared" si="1"/>
        <v/>
      </c>
    </row>
    <row r="34" spans="1:11" x14ac:dyDescent="0.25">
      <c r="B34" s="83"/>
      <c r="C34" s="84"/>
      <c r="D34" s="85"/>
      <c r="E34" s="86">
        <f t="shared" si="0"/>
        <v>0</v>
      </c>
      <c r="F34" s="84"/>
      <c r="G34" s="84"/>
      <c r="H34" s="84"/>
      <c r="I34" s="84"/>
      <c r="J34" s="87"/>
      <c r="K34" s="51" t="str">
        <f t="shared" si="1"/>
        <v/>
      </c>
    </row>
    <row r="35" spans="1:11" s="92" customFormat="1" ht="13.8" thickBot="1" x14ac:dyDescent="0.3">
      <c r="A35" s="50"/>
      <c r="B35" s="109" t="s">
        <v>94</v>
      </c>
      <c r="C35" s="88">
        <f>SUM(C11:C34)</f>
        <v>0</v>
      </c>
      <c r="D35" s="88">
        <f>SUM($D$11:$D$34)</f>
        <v>0</v>
      </c>
      <c r="E35" s="88">
        <f>SUM($E$11:$E$34)</f>
        <v>0</v>
      </c>
      <c r="F35" s="89">
        <f>SUM($F$11:$F$34)</f>
        <v>0</v>
      </c>
      <c r="G35" s="88">
        <f>SUM($G$11:$G$34)</f>
        <v>0</v>
      </c>
      <c r="H35" s="88">
        <f>SUM($H$11:$H$34)</f>
        <v>0</v>
      </c>
      <c r="I35" s="90"/>
      <c r="J35" s="91"/>
    </row>
    <row r="36" spans="1:11" s="92" customFormat="1" x14ac:dyDescent="0.25">
      <c r="A36" s="50"/>
      <c r="B36" s="93"/>
      <c r="C36" s="94"/>
      <c r="D36" s="94"/>
      <c r="E36" s="94"/>
      <c r="F36" s="95"/>
      <c r="G36" s="94"/>
      <c r="H36" s="94"/>
      <c r="I36" s="96"/>
      <c r="J36" s="96"/>
    </row>
    <row r="37" spans="1:11" x14ac:dyDescent="0.25">
      <c r="F37" s="210"/>
      <c r="G37" s="210"/>
      <c r="H37" s="210"/>
      <c r="I37" s="97"/>
      <c r="J37" s="97"/>
    </row>
    <row r="38" spans="1:11" ht="30" customHeight="1" x14ac:dyDescent="0.25">
      <c r="B38" s="211" t="s">
        <v>170</v>
      </c>
      <c r="C38" s="212"/>
      <c r="F38" s="98"/>
      <c r="G38" s="98"/>
      <c r="H38" s="98"/>
      <c r="I38" s="97"/>
      <c r="J38" s="97"/>
    </row>
    <row r="39" spans="1:11" ht="39.6" x14ac:dyDescent="0.25">
      <c r="B39" s="64" t="s">
        <v>125</v>
      </c>
      <c r="C39" s="65" t="s">
        <v>95</v>
      </c>
      <c r="D39" s="56"/>
      <c r="E39" s="56"/>
    </row>
    <row r="40" spans="1:11" ht="39.6" x14ac:dyDescent="0.25">
      <c r="B40" s="64" t="s">
        <v>169</v>
      </c>
      <c r="C40" s="65" t="s">
        <v>60</v>
      </c>
      <c r="D40" s="112" t="s">
        <v>173</v>
      </c>
      <c r="E40" s="56"/>
    </row>
    <row r="41" spans="1:11" x14ac:dyDescent="0.25">
      <c r="B41" s="99" t="s">
        <v>175</v>
      </c>
      <c r="C41" s="100"/>
      <c r="D41" s="72" t="str">
        <f>+IF(AND(C41&lt;&gt;"",C41&lt;&gt;0),"Fylla þarf út eyðublaðið Tryggingaskyldir seljendur","")</f>
        <v/>
      </c>
    </row>
    <row r="42" spans="1:11" x14ac:dyDescent="0.25">
      <c r="B42" s="101" t="s">
        <v>61</v>
      </c>
      <c r="C42" s="102"/>
      <c r="D42" s="72"/>
    </row>
    <row r="43" spans="1:11" x14ac:dyDescent="0.25">
      <c r="B43" s="101" t="s">
        <v>62</v>
      </c>
      <c r="C43" s="102"/>
      <c r="D43" s="72"/>
    </row>
    <row r="44" spans="1:11" x14ac:dyDescent="0.25">
      <c r="B44" s="101" t="s">
        <v>63</v>
      </c>
      <c r="C44" s="102"/>
      <c r="D44" s="72"/>
    </row>
    <row r="45" spans="1:11" x14ac:dyDescent="0.25">
      <c r="B45" s="101" t="s">
        <v>137</v>
      </c>
      <c r="C45" s="102"/>
      <c r="D45" s="72"/>
    </row>
    <row r="46" spans="1:11" x14ac:dyDescent="0.25">
      <c r="B46" s="101" t="s">
        <v>138</v>
      </c>
      <c r="C46" s="102"/>
      <c r="D46" s="72"/>
    </row>
    <row r="47" spans="1:11" x14ac:dyDescent="0.25">
      <c r="B47" s="103" t="s">
        <v>139</v>
      </c>
      <c r="C47" s="102"/>
      <c r="D47" s="72"/>
    </row>
    <row r="48" spans="1:11" x14ac:dyDescent="0.25">
      <c r="B48" s="104" t="s">
        <v>67</v>
      </c>
      <c r="C48" s="102"/>
      <c r="D48" s="72" t="str">
        <f>+IF(AND(C48&lt;&gt;"",B48=""),"Tilgreina þarf tekjuflokk","")</f>
        <v/>
      </c>
    </row>
    <row r="49" spans="2:4" x14ac:dyDescent="0.25">
      <c r="B49" s="105"/>
      <c r="C49" s="102"/>
      <c r="D49" s="72" t="str">
        <f t="shared" ref="D49:D66" si="2">+IF(AND(C49&lt;&gt;"",B49=""),"Tilgreina þarf tekjuflokk","")</f>
        <v/>
      </c>
    </row>
    <row r="50" spans="2:4" x14ac:dyDescent="0.25">
      <c r="B50" s="105"/>
      <c r="C50" s="102"/>
      <c r="D50" s="72" t="str">
        <f t="shared" si="2"/>
        <v/>
      </c>
    </row>
    <row r="51" spans="2:4" x14ac:dyDescent="0.25">
      <c r="B51" s="105"/>
      <c r="C51" s="102"/>
      <c r="D51" s="72" t="str">
        <f t="shared" si="2"/>
        <v/>
      </c>
    </row>
    <row r="52" spans="2:4" x14ac:dyDescent="0.25">
      <c r="B52" s="105"/>
      <c r="C52" s="102"/>
      <c r="D52" s="72" t="str">
        <f t="shared" si="2"/>
        <v/>
      </c>
    </row>
    <row r="53" spans="2:4" x14ac:dyDescent="0.25">
      <c r="B53" s="105"/>
      <c r="C53" s="102"/>
      <c r="D53" s="72" t="str">
        <f t="shared" si="2"/>
        <v/>
      </c>
    </row>
    <row r="54" spans="2:4" x14ac:dyDescent="0.25">
      <c r="B54" s="105"/>
      <c r="C54" s="102"/>
      <c r="D54" s="72" t="str">
        <f t="shared" si="2"/>
        <v/>
      </c>
    </row>
    <row r="55" spans="2:4" x14ac:dyDescent="0.25">
      <c r="B55" s="105"/>
      <c r="C55" s="102"/>
      <c r="D55" s="72" t="str">
        <f t="shared" si="2"/>
        <v/>
      </c>
    </row>
    <row r="56" spans="2:4" x14ac:dyDescent="0.25">
      <c r="B56" s="105"/>
      <c r="C56" s="102"/>
      <c r="D56" s="72" t="str">
        <f t="shared" si="2"/>
        <v/>
      </c>
    </row>
    <row r="57" spans="2:4" x14ac:dyDescent="0.25">
      <c r="B57" s="105"/>
      <c r="C57" s="102"/>
      <c r="D57" s="72" t="str">
        <f t="shared" si="2"/>
        <v/>
      </c>
    </row>
    <row r="58" spans="2:4" x14ac:dyDescent="0.25">
      <c r="B58" s="105"/>
      <c r="C58" s="102"/>
      <c r="D58" s="72" t="str">
        <f t="shared" si="2"/>
        <v/>
      </c>
    </row>
    <row r="59" spans="2:4" x14ac:dyDescent="0.25">
      <c r="B59" s="105"/>
      <c r="C59" s="102"/>
      <c r="D59" s="72" t="str">
        <f t="shared" si="2"/>
        <v/>
      </c>
    </row>
    <row r="60" spans="2:4" x14ac:dyDescent="0.25">
      <c r="B60" s="105"/>
      <c r="C60" s="102"/>
      <c r="D60" s="72" t="str">
        <f t="shared" si="2"/>
        <v/>
      </c>
    </row>
    <row r="61" spans="2:4" x14ac:dyDescent="0.25">
      <c r="B61" s="105"/>
      <c r="C61" s="102"/>
      <c r="D61" s="72" t="str">
        <f t="shared" si="2"/>
        <v/>
      </c>
    </row>
    <row r="62" spans="2:4" x14ac:dyDescent="0.25">
      <c r="B62" s="105"/>
      <c r="C62" s="102"/>
      <c r="D62" s="72" t="str">
        <f t="shared" si="2"/>
        <v/>
      </c>
    </row>
    <row r="63" spans="2:4" x14ac:dyDescent="0.25">
      <c r="B63" s="105"/>
      <c r="C63" s="102"/>
      <c r="D63" s="72" t="str">
        <f t="shared" si="2"/>
        <v/>
      </c>
    </row>
    <row r="64" spans="2:4" x14ac:dyDescent="0.25">
      <c r="B64" s="105"/>
      <c r="C64" s="102"/>
      <c r="D64" s="72" t="str">
        <f t="shared" si="2"/>
        <v/>
      </c>
    </row>
    <row r="65" spans="2:4" x14ac:dyDescent="0.25">
      <c r="B65" s="105"/>
      <c r="C65" s="102"/>
      <c r="D65" s="72" t="str">
        <f t="shared" si="2"/>
        <v/>
      </c>
    </row>
    <row r="66" spans="2:4" x14ac:dyDescent="0.25">
      <c r="B66" s="106"/>
      <c r="C66" s="107"/>
      <c r="D66" s="72" t="str">
        <f t="shared" si="2"/>
        <v/>
      </c>
    </row>
    <row r="67" spans="2:4" ht="13.8" thickBot="1" x14ac:dyDescent="0.3">
      <c r="B67" s="110" t="s">
        <v>94</v>
      </c>
      <c r="C67" s="108">
        <f>SUM(C40:C66)</f>
        <v>0</v>
      </c>
    </row>
  </sheetData>
  <sheetProtection algorithmName="SHA-512" hashValue="r4Rulnsb07cSw8EQIDxX0xdGf0O+OToHHl/Eh78XTiTi32PpwSw0QCCEu993ByGooqGr6yheelbg30KcVmEgiA==" saltValue="duJ2Lum6muQN5wQP8ki16A==" spinCount="100000" sheet="1" objects="1" scenarios="1"/>
  <mergeCells count="3">
    <mergeCell ref="F37:H37"/>
    <mergeCell ref="B38:C38"/>
    <mergeCell ref="B8:J8"/>
  </mergeCells>
  <conditionalFormatting sqref="B41:B66">
    <cfRule type="expression" dxfId="66" priority="2">
      <formula>AND($C41&lt;&gt;"",$B41="")</formula>
    </cfRule>
  </conditionalFormatting>
  <conditionalFormatting sqref="B35:J35">
    <cfRule type="expression" dxfId="65" priority="5">
      <formula>1=1</formula>
    </cfRule>
  </conditionalFormatting>
  <conditionalFormatting sqref="C11:C34">
    <cfRule type="expression" dxfId="64" priority="4">
      <formula>AND($D11&lt;&gt;"",$C$11="")</formula>
    </cfRule>
  </conditionalFormatting>
  <conditionalFormatting sqref="C49:C66">
    <cfRule type="expression" dxfId="63" priority="1">
      <formula>AND($B49&lt;&gt;"",$C49="")</formula>
    </cfRule>
  </conditionalFormatting>
  <conditionalFormatting sqref="C11:D34">
    <cfRule type="expression" dxfId="62" priority="3">
      <formula>AND($C11&lt;&gt;"",$D11&lt;&gt;"")</formula>
    </cfRule>
  </conditionalFormatting>
  <conditionalFormatting sqref="D11:D34">
    <cfRule type="expression" dxfId="61" priority="6">
      <formula>AND($C11&lt;&gt;"",$D11="")</formula>
    </cfRule>
  </conditionalFormatting>
  <conditionalFormatting sqref="F11:J34">
    <cfRule type="expression" dxfId="60" priority="7">
      <formula>AND($E11&gt;0,F11="")</formula>
    </cfRule>
  </conditionalFormatting>
  <dataValidations count="11">
    <dataValidation type="whole" operator="greaterThanOrEqual" allowBlank="1" showInputMessage="1" showErrorMessage="1" sqref="C41:C66" xr:uid="{0E144E29-0048-41AF-B421-F2779AA2BAA2}">
      <formula1>0</formula1>
    </dataValidation>
    <dataValidation type="whole" allowBlank="1" showInputMessage="1" showErrorMessage="1" error="Talan verður að vera 1 eða 2" sqref="D4" xr:uid="{65C37002-BDDC-47CB-9083-FB57CA4CD700}">
      <formula1>1</formula1>
      <formula2>2</formula2>
    </dataValidation>
    <dataValidation type="decimal" operator="greaterThanOrEqual" allowBlank="1" showInputMessage="1" showErrorMessage="1" error="Fjöldi daga má ekki vera neikvæð stærð" prompt="Meðaltals fjöldi daga frá því að farþegar greiða ferð að fullu þar til að ferðin er farin." sqref="J11:J34" xr:uid="{23B826FE-69CA-4C29-82FA-425B9F22A2A3}">
      <formula1>0</formula1>
    </dataValidation>
    <dataValidation type="decimal" operator="greaterThanOrEqual" allowBlank="1" showInputMessage="1" showErrorMessage="1" error="Lengd ferðar þarf að vera að lágmarki 1 dagur" prompt="Sé lengd ferðar sú sama hjá öllum farþegum skal skrá lengd hennar. _x000a_Ef lengd skráðra ferða er mismunandi þarf að skrá vegið meðaltal lengdar ferðanna. " sqref="I11:I34" xr:uid="{AE878779-9C6D-42A6-91D4-953FCE437A00}">
      <formula1>1</formula1>
    </dataValidation>
    <dataValidation type="whole" operator="greaterThanOrEqual" allowBlank="1" showInputMessage="1" showErrorMessage="1" error="Fjöldi ferðamanna þarf að vera heil tala og að lágmarki 1 ferðamaður" prompt="Samanlagður fjöldi ferðamanna sem fer í viðkomandi ferðir." sqref="H11:H34" xr:uid="{F421FFEB-ED28-41E6-84C1-271952EFB278}">
      <formula1>1</formula1>
    </dataValidation>
    <dataValidation type="whole" operator="greaterThanOrEqual" allowBlank="1" showInputMessage="1" showErrorMessage="1" error="Fjöldi ferða þarf að vera heil tala og að lágmarki 1 ferð" prompt="Fjöldi brottfara sem eiga við um þessa línu" sqref="G11:G34" xr:uid="{8DFD6F94-0F8C-406A-B20A-26A51717A748}">
      <formula1>1</formula1>
    </dataValidation>
    <dataValidation type="whole" operator="greaterThanOrEqual" allowBlank="1" showInputMessage="1" showErrorMessage="1" error="Heildarfjárhæð staðfestingargreiðslna þarf að vera heil tala og að lágmarki 0" prompt="Samanlögð upphæð allra staðfestingargreiðslna sem mótteknar eru vegna þeirra ferða sem skráðar eru í línuna._x000a_Sé ferð greidd í einni greiðslu færist 0 í þennan reit." sqref="F11:F34" xr:uid="{7BC7254D-37DB-4947-ABAD-4AF237CDD225}">
      <formula1>0</formula1>
    </dataValidation>
    <dataValidation type="whole" operator="greaterThanOrEqual" allowBlank="1" showInputMessage="1" showErrorMessage="1" error="Heildarsöluverð þarf að vera heil tala og að lágmarki 0" prompt="Samanlögð fjárhæð þeirra greiðslna sem að ferðaskrifstofan tekur við vegna samtengdrar ferðatilhögunar" sqref="D11:D34" xr:uid="{EB40D105-EE66-49B0-A2CC-9B03EE83A5A7}">
      <formula1>0</formula1>
    </dataValidation>
    <dataValidation type="whole" operator="greaterThanOrEqual" allowBlank="1" showInputMessage="1" showErrorMessage="1" error="Heildarsöluverð þarf að vera heil tala og að lágmarki 0" prompt="Samanlögð fjárhæð sem ferðaskrifstofa / seljandi fær greidda fyrir þær ferðir sem skráðar eru í línuna" sqref="C11:C34" xr:uid="{C854D49C-350C-4EE7-A7EC-8076F0D68C3A}">
      <formula1>0</formula1>
    </dataValidation>
    <dataValidation allowBlank="1" showInputMessage="1" showErrorMessage="1" prompt="Hér skal skrá heiti ferðar eða lýsingu á ferð." sqref="B11:B34" xr:uid="{B398002F-B2BE-4BA2-AC91-96C93F2C8556}"/>
    <dataValidation allowBlank="1" showInputMessage="1" showErrorMessage="1" prompt="Bæta við flokkum eftir því sem við á" sqref="B48:B66" xr:uid="{86EEC693-D1A0-4FF7-8213-784C9734BA6A}"/>
  </dataValidations>
  <pageMargins left="0.11811023622047245" right="0.11811023622047245" top="0.55118110236220474" bottom="0.35433070866141736" header="0.11811023622047245" footer="0.31496062992125984"/>
  <pageSetup paperSize="9" orientation="landscape" horizontalDpi="300" verticalDpi="300" r:id="rId1"/>
  <headerFooter>
    <oddHeader xml:space="preserve">&amp;L&amp;A&amp;C&amp;"-,Bold"Yfirlit yfir sölu ferða&amp;R 
</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27F6E-0308-469A-9508-1178A14E9DB4}">
  <sheetPr codeName="Sheet4"/>
  <dimension ref="A1:K67"/>
  <sheetViews>
    <sheetView showGridLines="0" zoomScaleNormal="100" workbookViewId="0">
      <pane ySplit="1" topLeftCell="A2" activePane="bottomLeft" state="frozen"/>
      <selection activeCell="B40" sqref="B40"/>
      <selection pane="bottomLeft" activeCell="C4" sqref="C4"/>
    </sheetView>
  </sheetViews>
  <sheetFormatPr defaultColWidth="9.109375" defaultRowHeight="13.2" x14ac:dyDescent="0.25"/>
  <cols>
    <col min="1" max="1" width="5.6640625" style="50" customWidth="1"/>
    <col min="2" max="2" width="52.33203125" style="50" customWidth="1"/>
    <col min="3" max="3" width="17.6640625" style="50" customWidth="1"/>
    <col min="4" max="4" width="19" style="50" customWidth="1"/>
    <col min="5" max="6" width="18.33203125" style="50" customWidth="1"/>
    <col min="7" max="9" width="14.44140625" style="50" customWidth="1"/>
    <col min="10" max="10" width="18.44140625" style="50" bestFit="1" customWidth="1"/>
    <col min="11" max="11" width="100.6640625" style="50" customWidth="1"/>
    <col min="12" max="16384" width="9.109375" style="50"/>
  </cols>
  <sheetData>
    <row r="1" spans="2:11" s="49" customFormat="1" ht="42" customHeight="1" thickBot="1" x14ac:dyDescent="0.3"/>
    <row r="2" spans="2:11" ht="13.8" thickTop="1" x14ac:dyDescent="0.25"/>
    <row r="3" spans="2:11" ht="12" customHeight="1" x14ac:dyDescent="0.25">
      <c r="B3" s="52" t="s">
        <v>84</v>
      </c>
      <c r="C3" s="53" t="str">
        <f>IF(Upplýsingar!$B$14&gt;0,Upplýsingar!$B$14,"")</f>
        <v>Áætlun</v>
      </c>
      <c r="D3" s="54"/>
      <c r="F3" s="40" t="s">
        <v>140</v>
      </c>
      <c r="G3" s="40"/>
      <c r="H3" s="40"/>
      <c r="I3" s="40"/>
      <c r="J3" s="66"/>
      <c r="K3" s="66"/>
    </row>
    <row r="4" spans="2:11" ht="12" customHeight="1" x14ac:dyDescent="0.3">
      <c r="B4" s="55" t="s">
        <v>85</v>
      </c>
      <c r="C4" s="56" t="str">
        <f>IF(Upplýsingar!$C$14="","",Upplýsingar!$C$14)</f>
        <v/>
      </c>
      <c r="F4" s="186" t="s">
        <v>141</v>
      </c>
      <c r="G4" s="186"/>
      <c r="H4" s="186"/>
      <c r="I4" s="186"/>
      <c r="J4" s="187"/>
      <c r="K4" s="187"/>
    </row>
    <row r="5" spans="2:11" ht="12" customHeight="1" x14ac:dyDescent="0.25">
      <c r="B5" s="55" t="s">
        <v>86</v>
      </c>
      <c r="C5" s="57" t="str">
        <f>IF(Upplýsingar!$D$14="","",Upplýsingar!$D$14)</f>
        <v/>
      </c>
      <c r="D5" s="57"/>
      <c r="E5" s="57"/>
      <c r="F5" s="41" t="s">
        <v>102</v>
      </c>
      <c r="G5" s="42"/>
      <c r="H5" s="42"/>
      <c r="I5" s="42"/>
      <c r="J5" s="61"/>
      <c r="K5" s="61"/>
    </row>
    <row r="6" spans="2:11" ht="12" customHeight="1" x14ac:dyDescent="0.25">
      <c r="B6" s="59" t="s">
        <v>104</v>
      </c>
      <c r="C6" s="60" t="str">
        <f>IF(Upplýsingar!$E$14="","",Upplýsingar!$E$14)</f>
        <v/>
      </c>
      <c r="D6" s="60"/>
      <c r="E6" s="57"/>
    </row>
    <row r="7" spans="2:11" x14ac:dyDescent="0.25">
      <c r="B7" s="67"/>
      <c r="C7" s="68"/>
      <c r="D7" s="68"/>
      <c r="E7" s="68"/>
    </row>
    <row r="8" spans="2:11" ht="19.5" customHeight="1" x14ac:dyDescent="0.25">
      <c r="B8" s="213" t="s">
        <v>162</v>
      </c>
      <c r="C8" s="214"/>
      <c r="D8" s="214"/>
      <c r="E8" s="214"/>
      <c r="F8" s="214"/>
      <c r="G8" s="214"/>
      <c r="H8" s="214"/>
      <c r="I8" s="214"/>
      <c r="J8" s="215"/>
    </row>
    <row r="9" spans="2:11" ht="39.6" x14ac:dyDescent="0.25">
      <c r="B9" s="69" t="s">
        <v>87</v>
      </c>
      <c r="C9" s="70" t="s">
        <v>172</v>
      </c>
      <c r="D9" s="70" t="s">
        <v>88</v>
      </c>
      <c r="E9" s="70" t="s">
        <v>89</v>
      </c>
      <c r="F9" s="70" t="s">
        <v>90</v>
      </c>
      <c r="G9" s="70" t="s">
        <v>91</v>
      </c>
      <c r="H9" s="70" t="s">
        <v>92</v>
      </c>
      <c r="I9" s="70" t="s">
        <v>93</v>
      </c>
      <c r="J9" s="71" t="s">
        <v>163</v>
      </c>
      <c r="K9" s="72"/>
    </row>
    <row r="10" spans="2:11" ht="39.6" x14ac:dyDescent="0.25">
      <c r="B10" s="69" t="s">
        <v>20</v>
      </c>
      <c r="C10" s="70" t="s">
        <v>18</v>
      </c>
      <c r="D10" s="70" t="s">
        <v>164</v>
      </c>
      <c r="E10" s="70" t="s">
        <v>16</v>
      </c>
      <c r="F10" s="70" t="s">
        <v>73</v>
      </c>
      <c r="G10" s="70" t="s">
        <v>0</v>
      </c>
      <c r="H10" s="70" t="s">
        <v>5</v>
      </c>
      <c r="I10" s="70" t="s">
        <v>76</v>
      </c>
      <c r="J10" s="71" t="s">
        <v>136</v>
      </c>
      <c r="K10" s="72" t="s">
        <v>168</v>
      </c>
    </row>
    <row r="11" spans="2:11" x14ac:dyDescent="0.25">
      <c r="B11" s="73"/>
      <c r="C11" s="74"/>
      <c r="D11" s="74"/>
      <c r="E11" s="75">
        <f t="shared" ref="E11:E34" si="0">D11+C11</f>
        <v>0</v>
      </c>
      <c r="F11" s="74"/>
      <c r="G11" s="74"/>
      <c r="H11" s="74"/>
      <c r="I11" s="74"/>
      <c r="J11" s="76"/>
      <c r="K11" s="51" t="str">
        <f>IF(E11=0,"",IF(AND(C11&lt;&gt;"",D11&lt;&gt;""),"Ekki er heimilt að fylla út í bæði heildarsöluverð pakkaferðar og samtengdrar ferðatilhögunar í sömu línu",IF(OR(ISBLANK(F11),ISBLANK(G11),ISBLANK(H11),ISBLANK(I11),ISBLANK(J11)),"Fylla þarf út: staðfestingargreiðslur, fjölda ferða, fjölda ferðamanna, lengd ferða og fjölda daga frá lokagreiðslu til upphafs ferðar","")))</f>
        <v/>
      </c>
    </row>
    <row r="12" spans="2:11" x14ac:dyDescent="0.25">
      <c r="B12" s="77"/>
      <c r="C12" s="78"/>
      <c r="D12" s="79"/>
      <c r="E12" s="80">
        <f t="shared" si="0"/>
        <v>0</v>
      </c>
      <c r="F12" s="78"/>
      <c r="G12" s="78"/>
      <c r="H12" s="78"/>
      <c r="I12" s="78"/>
      <c r="J12" s="81"/>
      <c r="K12" s="51" t="str">
        <f t="shared" ref="K12:K34" si="1">IF(E12=0,"",IF(OR(ISBLANK(F12),ISBLANK(G12),ISBLANK(H12),ISBLANK(I12),ISBLANK(J12)),"Fylla þarf út: staðfestingargreiðslur, fjölda ferða, fjölda ferðamanna, lengd ferða og fjölda daga frá lokagreiðslu til upphafs ferðar",""))</f>
        <v/>
      </c>
    </row>
    <row r="13" spans="2:11" x14ac:dyDescent="0.25">
      <c r="B13" s="77"/>
      <c r="C13" s="78"/>
      <c r="D13" s="79"/>
      <c r="E13" s="80">
        <f t="shared" si="0"/>
        <v>0</v>
      </c>
      <c r="F13" s="78"/>
      <c r="G13" s="78"/>
      <c r="H13" s="78"/>
      <c r="I13" s="78"/>
      <c r="J13" s="81"/>
      <c r="K13" s="51" t="str">
        <f t="shared" si="1"/>
        <v/>
      </c>
    </row>
    <row r="14" spans="2:11" x14ac:dyDescent="0.25">
      <c r="B14" s="77"/>
      <c r="C14" s="78"/>
      <c r="D14" s="79"/>
      <c r="E14" s="80">
        <f t="shared" si="0"/>
        <v>0</v>
      </c>
      <c r="F14" s="78"/>
      <c r="G14" s="78"/>
      <c r="H14" s="78"/>
      <c r="I14" s="78"/>
      <c r="J14" s="81"/>
      <c r="K14" s="51" t="str">
        <f t="shared" si="1"/>
        <v/>
      </c>
    </row>
    <row r="15" spans="2:11" x14ac:dyDescent="0.25">
      <c r="B15" s="77"/>
      <c r="C15" s="78"/>
      <c r="D15" s="79"/>
      <c r="E15" s="80">
        <f t="shared" si="0"/>
        <v>0</v>
      </c>
      <c r="F15" s="78"/>
      <c r="G15" s="78"/>
      <c r="H15" s="78"/>
      <c r="I15" s="78"/>
      <c r="J15" s="81"/>
      <c r="K15" s="51" t="str">
        <f t="shared" si="1"/>
        <v/>
      </c>
    </row>
    <row r="16" spans="2:11" x14ac:dyDescent="0.25">
      <c r="B16" s="82"/>
      <c r="C16" s="78"/>
      <c r="D16" s="79"/>
      <c r="E16" s="80">
        <f t="shared" si="0"/>
        <v>0</v>
      </c>
      <c r="F16" s="78"/>
      <c r="G16" s="78"/>
      <c r="H16" s="78"/>
      <c r="I16" s="78"/>
      <c r="J16" s="81"/>
      <c r="K16" s="51" t="str">
        <f t="shared" si="1"/>
        <v/>
      </c>
    </row>
    <row r="17" spans="2:11" x14ac:dyDescent="0.25">
      <c r="B17" s="82"/>
      <c r="C17" s="78"/>
      <c r="D17" s="79"/>
      <c r="E17" s="80">
        <f t="shared" si="0"/>
        <v>0</v>
      </c>
      <c r="F17" s="78"/>
      <c r="G17" s="78"/>
      <c r="H17" s="78"/>
      <c r="I17" s="78"/>
      <c r="J17" s="81"/>
      <c r="K17" s="51" t="str">
        <f t="shared" si="1"/>
        <v/>
      </c>
    </row>
    <row r="18" spans="2:11" x14ac:dyDescent="0.25">
      <c r="B18" s="82"/>
      <c r="C18" s="78"/>
      <c r="D18" s="79"/>
      <c r="E18" s="80">
        <f t="shared" si="0"/>
        <v>0</v>
      </c>
      <c r="F18" s="78"/>
      <c r="G18" s="78"/>
      <c r="H18" s="78"/>
      <c r="I18" s="78"/>
      <c r="J18" s="81"/>
      <c r="K18" s="51" t="str">
        <f t="shared" si="1"/>
        <v/>
      </c>
    </row>
    <row r="19" spans="2:11" x14ac:dyDescent="0.25">
      <c r="B19" s="82"/>
      <c r="C19" s="78"/>
      <c r="D19" s="79"/>
      <c r="E19" s="80">
        <f t="shared" si="0"/>
        <v>0</v>
      </c>
      <c r="F19" s="78"/>
      <c r="G19" s="78"/>
      <c r="H19" s="78"/>
      <c r="I19" s="78"/>
      <c r="J19" s="81"/>
      <c r="K19" s="51" t="str">
        <f t="shared" si="1"/>
        <v/>
      </c>
    </row>
    <row r="20" spans="2:11" x14ac:dyDescent="0.25">
      <c r="B20" s="82"/>
      <c r="C20" s="78"/>
      <c r="D20" s="79"/>
      <c r="E20" s="80">
        <f t="shared" si="0"/>
        <v>0</v>
      </c>
      <c r="F20" s="78"/>
      <c r="G20" s="78"/>
      <c r="H20" s="78"/>
      <c r="I20" s="78"/>
      <c r="J20" s="81"/>
      <c r="K20" s="51" t="str">
        <f t="shared" si="1"/>
        <v/>
      </c>
    </row>
    <row r="21" spans="2:11" x14ac:dyDescent="0.25">
      <c r="B21" s="82"/>
      <c r="C21" s="78"/>
      <c r="D21" s="79"/>
      <c r="E21" s="80">
        <f t="shared" si="0"/>
        <v>0</v>
      </c>
      <c r="F21" s="78"/>
      <c r="G21" s="78"/>
      <c r="H21" s="78"/>
      <c r="I21" s="78"/>
      <c r="J21" s="81"/>
      <c r="K21" s="51" t="str">
        <f t="shared" si="1"/>
        <v/>
      </c>
    </row>
    <row r="22" spans="2:11" x14ac:dyDescent="0.25">
      <c r="B22" s="82"/>
      <c r="C22" s="78"/>
      <c r="D22" s="79"/>
      <c r="E22" s="80">
        <f t="shared" si="0"/>
        <v>0</v>
      </c>
      <c r="F22" s="78"/>
      <c r="G22" s="78"/>
      <c r="H22" s="78"/>
      <c r="I22" s="78"/>
      <c r="J22" s="81"/>
      <c r="K22" s="51" t="str">
        <f t="shared" si="1"/>
        <v/>
      </c>
    </row>
    <row r="23" spans="2:11" x14ac:dyDescent="0.25">
      <c r="B23" s="82"/>
      <c r="C23" s="78"/>
      <c r="D23" s="79"/>
      <c r="E23" s="80">
        <f t="shared" si="0"/>
        <v>0</v>
      </c>
      <c r="F23" s="78"/>
      <c r="G23" s="78"/>
      <c r="H23" s="78"/>
      <c r="I23" s="78"/>
      <c r="J23" s="81"/>
      <c r="K23" s="51" t="str">
        <f t="shared" si="1"/>
        <v/>
      </c>
    </row>
    <row r="24" spans="2:11" x14ac:dyDescent="0.25">
      <c r="B24" s="82"/>
      <c r="C24" s="78"/>
      <c r="D24" s="79"/>
      <c r="E24" s="80">
        <f t="shared" si="0"/>
        <v>0</v>
      </c>
      <c r="F24" s="78"/>
      <c r="G24" s="78"/>
      <c r="H24" s="78"/>
      <c r="I24" s="78"/>
      <c r="J24" s="81"/>
      <c r="K24" s="51" t="str">
        <f t="shared" si="1"/>
        <v/>
      </c>
    </row>
    <row r="25" spans="2:11" x14ac:dyDescent="0.25">
      <c r="B25" s="82"/>
      <c r="C25" s="78"/>
      <c r="D25" s="79"/>
      <c r="E25" s="80">
        <f t="shared" si="0"/>
        <v>0</v>
      </c>
      <c r="F25" s="78"/>
      <c r="G25" s="78"/>
      <c r="H25" s="78"/>
      <c r="I25" s="78"/>
      <c r="J25" s="81"/>
      <c r="K25" s="51" t="str">
        <f t="shared" si="1"/>
        <v/>
      </c>
    </row>
    <row r="26" spans="2:11" x14ac:dyDescent="0.25">
      <c r="B26" s="82"/>
      <c r="C26" s="78"/>
      <c r="D26" s="79"/>
      <c r="E26" s="80">
        <f t="shared" si="0"/>
        <v>0</v>
      </c>
      <c r="F26" s="78"/>
      <c r="G26" s="78"/>
      <c r="H26" s="78"/>
      <c r="I26" s="78"/>
      <c r="J26" s="81"/>
      <c r="K26" s="51" t="str">
        <f t="shared" si="1"/>
        <v/>
      </c>
    </row>
    <row r="27" spans="2:11" x14ac:dyDescent="0.25">
      <c r="B27" s="82"/>
      <c r="C27" s="78"/>
      <c r="D27" s="79"/>
      <c r="E27" s="80">
        <f t="shared" si="0"/>
        <v>0</v>
      </c>
      <c r="F27" s="78"/>
      <c r="G27" s="78"/>
      <c r="H27" s="78"/>
      <c r="I27" s="78"/>
      <c r="J27" s="81"/>
      <c r="K27" s="51" t="str">
        <f t="shared" si="1"/>
        <v/>
      </c>
    </row>
    <row r="28" spans="2:11" x14ac:dyDescent="0.25">
      <c r="B28" s="82"/>
      <c r="C28" s="78"/>
      <c r="D28" s="79"/>
      <c r="E28" s="80">
        <f t="shared" si="0"/>
        <v>0</v>
      </c>
      <c r="F28" s="78"/>
      <c r="G28" s="78"/>
      <c r="H28" s="78"/>
      <c r="I28" s="78"/>
      <c r="J28" s="81"/>
      <c r="K28" s="51" t="str">
        <f t="shared" si="1"/>
        <v/>
      </c>
    </row>
    <row r="29" spans="2:11" x14ac:dyDescent="0.25">
      <c r="B29" s="82"/>
      <c r="C29" s="78"/>
      <c r="D29" s="79"/>
      <c r="E29" s="80">
        <f t="shared" si="0"/>
        <v>0</v>
      </c>
      <c r="F29" s="78"/>
      <c r="G29" s="78"/>
      <c r="H29" s="78"/>
      <c r="I29" s="78"/>
      <c r="J29" s="81"/>
      <c r="K29" s="51" t="str">
        <f t="shared" si="1"/>
        <v/>
      </c>
    </row>
    <row r="30" spans="2:11" x14ac:dyDescent="0.25">
      <c r="B30" s="82"/>
      <c r="C30" s="78"/>
      <c r="D30" s="79"/>
      <c r="E30" s="80">
        <f t="shared" si="0"/>
        <v>0</v>
      </c>
      <c r="F30" s="78"/>
      <c r="G30" s="78"/>
      <c r="H30" s="78"/>
      <c r="I30" s="78"/>
      <c r="J30" s="81"/>
      <c r="K30" s="51" t="str">
        <f t="shared" si="1"/>
        <v/>
      </c>
    </row>
    <row r="31" spans="2:11" x14ac:dyDescent="0.25">
      <c r="B31" s="82"/>
      <c r="C31" s="78"/>
      <c r="D31" s="79"/>
      <c r="E31" s="80">
        <f t="shared" si="0"/>
        <v>0</v>
      </c>
      <c r="F31" s="78"/>
      <c r="G31" s="78"/>
      <c r="H31" s="78"/>
      <c r="I31" s="78"/>
      <c r="J31" s="81"/>
      <c r="K31" s="51" t="str">
        <f t="shared" si="1"/>
        <v/>
      </c>
    </row>
    <row r="32" spans="2:11" x14ac:dyDescent="0.25">
      <c r="B32" s="82"/>
      <c r="C32" s="78"/>
      <c r="D32" s="79"/>
      <c r="E32" s="80">
        <f t="shared" si="0"/>
        <v>0</v>
      </c>
      <c r="F32" s="78"/>
      <c r="G32" s="78"/>
      <c r="H32" s="78"/>
      <c r="I32" s="78"/>
      <c r="J32" s="81"/>
      <c r="K32" s="51" t="str">
        <f t="shared" si="1"/>
        <v/>
      </c>
    </row>
    <row r="33" spans="1:11" x14ac:dyDescent="0.25">
      <c r="B33" s="82"/>
      <c r="C33" s="78"/>
      <c r="D33" s="79"/>
      <c r="E33" s="80">
        <f t="shared" si="0"/>
        <v>0</v>
      </c>
      <c r="F33" s="78"/>
      <c r="G33" s="78"/>
      <c r="H33" s="78"/>
      <c r="I33" s="78"/>
      <c r="J33" s="81"/>
      <c r="K33" s="51" t="str">
        <f t="shared" si="1"/>
        <v/>
      </c>
    </row>
    <row r="34" spans="1:11" x14ac:dyDescent="0.25">
      <c r="B34" s="83"/>
      <c r="C34" s="84"/>
      <c r="D34" s="85"/>
      <c r="E34" s="86">
        <f t="shared" si="0"/>
        <v>0</v>
      </c>
      <c r="F34" s="84"/>
      <c r="G34" s="84"/>
      <c r="H34" s="84"/>
      <c r="I34" s="84"/>
      <c r="J34" s="87"/>
      <c r="K34" s="51" t="str">
        <f t="shared" si="1"/>
        <v/>
      </c>
    </row>
    <row r="35" spans="1:11" s="92" customFormat="1" ht="13.8" thickBot="1" x14ac:dyDescent="0.3">
      <c r="A35" s="50"/>
      <c r="B35" s="109" t="s">
        <v>94</v>
      </c>
      <c r="C35" s="88">
        <f>SUM(C11:C34)</f>
        <v>0</v>
      </c>
      <c r="D35" s="88">
        <f>SUM($D$11:$D$34)</f>
        <v>0</v>
      </c>
      <c r="E35" s="88">
        <f>SUM($E$11:$E$34)</f>
        <v>0</v>
      </c>
      <c r="F35" s="89">
        <f>SUM($F$11:$F$34)</f>
        <v>0</v>
      </c>
      <c r="G35" s="88">
        <f>SUM($G$11:$G$34)</f>
        <v>0</v>
      </c>
      <c r="H35" s="88">
        <f>SUM($H$11:$H$34)</f>
        <v>0</v>
      </c>
      <c r="I35" s="90"/>
      <c r="J35" s="91"/>
    </row>
    <row r="36" spans="1:11" s="92" customFormat="1" x14ac:dyDescent="0.25">
      <c r="A36" s="50"/>
      <c r="B36" s="93"/>
      <c r="C36" s="94"/>
      <c r="D36" s="94"/>
      <c r="E36" s="94"/>
      <c r="F36" s="95"/>
      <c r="G36" s="94"/>
      <c r="H36" s="94"/>
      <c r="I36" s="96"/>
      <c r="J36" s="96"/>
    </row>
    <row r="37" spans="1:11" x14ac:dyDescent="0.25">
      <c r="F37" s="210"/>
      <c r="G37" s="210"/>
      <c r="H37" s="210"/>
      <c r="I37" s="97"/>
      <c r="J37" s="97"/>
    </row>
    <row r="38" spans="1:11" ht="30" customHeight="1" x14ac:dyDescent="0.25">
      <c r="B38" s="211" t="s">
        <v>170</v>
      </c>
      <c r="C38" s="212"/>
      <c r="F38" s="98"/>
      <c r="G38" s="98"/>
      <c r="H38" s="98"/>
      <c r="I38" s="97"/>
      <c r="J38" s="97"/>
    </row>
    <row r="39" spans="1:11" ht="39.6" x14ac:dyDescent="0.25">
      <c r="B39" s="64" t="s">
        <v>125</v>
      </c>
      <c r="C39" s="65" t="s">
        <v>95</v>
      </c>
      <c r="D39" s="56"/>
      <c r="E39" s="56"/>
    </row>
    <row r="40" spans="1:11" ht="39.6" x14ac:dyDescent="0.25">
      <c r="B40" s="64" t="s">
        <v>169</v>
      </c>
      <c r="C40" s="65" t="s">
        <v>60</v>
      </c>
      <c r="D40" s="112" t="s">
        <v>173</v>
      </c>
      <c r="E40" s="56"/>
    </row>
    <row r="41" spans="1:11" x14ac:dyDescent="0.25">
      <c r="B41" s="99" t="s">
        <v>175</v>
      </c>
      <c r="C41" s="100"/>
      <c r="D41" s="72" t="str">
        <f>+IF(AND(C41&lt;&gt;"",C41&lt;&gt;0),"Fylla þarf út eyðublaðið Tryggingaskyldir seljendur","")</f>
        <v/>
      </c>
    </row>
    <row r="42" spans="1:11" x14ac:dyDescent="0.25">
      <c r="B42" s="101" t="s">
        <v>61</v>
      </c>
      <c r="C42" s="102"/>
      <c r="D42" s="72"/>
    </row>
    <row r="43" spans="1:11" x14ac:dyDescent="0.25">
      <c r="B43" s="101" t="s">
        <v>62</v>
      </c>
      <c r="C43" s="102"/>
      <c r="D43" s="72"/>
    </row>
    <row r="44" spans="1:11" x14ac:dyDescent="0.25">
      <c r="B44" s="101" t="s">
        <v>63</v>
      </c>
      <c r="C44" s="102"/>
      <c r="D44" s="72"/>
    </row>
    <row r="45" spans="1:11" x14ac:dyDescent="0.25">
      <c r="B45" s="101" t="s">
        <v>137</v>
      </c>
      <c r="C45" s="102"/>
      <c r="D45" s="72"/>
    </row>
    <row r="46" spans="1:11" x14ac:dyDescent="0.25">
      <c r="B46" s="101" t="s">
        <v>138</v>
      </c>
      <c r="C46" s="102"/>
      <c r="D46" s="72"/>
    </row>
    <row r="47" spans="1:11" x14ac:dyDescent="0.25">
      <c r="B47" s="103" t="s">
        <v>139</v>
      </c>
      <c r="C47" s="102"/>
      <c r="D47" s="72"/>
    </row>
    <row r="48" spans="1:11" x14ac:dyDescent="0.25">
      <c r="B48" s="104" t="s">
        <v>67</v>
      </c>
      <c r="C48" s="102"/>
      <c r="D48" s="72" t="str">
        <f>+IF(AND(C48&lt;&gt;"",B48=""),"Tilgreina þarf tekjuflokk","")</f>
        <v/>
      </c>
    </row>
    <row r="49" spans="2:4" x14ac:dyDescent="0.25">
      <c r="B49" s="105"/>
      <c r="C49" s="102"/>
      <c r="D49" s="72" t="str">
        <f t="shared" ref="D49:D66" si="2">+IF(AND(C49&lt;&gt;"",B49=""),"Tilgreina þarf tekjuflokk","")</f>
        <v/>
      </c>
    </row>
    <row r="50" spans="2:4" x14ac:dyDescent="0.25">
      <c r="B50" s="105"/>
      <c r="C50" s="102"/>
      <c r="D50" s="72" t="str">
        <f t="shared" si="2"/>
        <v/>
      </c>
    </row>
    <row r="51" spans="2:4" x14ac:dyDescent="0.25">
      <c r="B51" s="105"/>
      <c r="C51" s="102"/>
      <c r="D51" s="72" t="str">
        <f t="shared" si="2"/>
        <v/>
      </c>
    </row>
    <row r="52" spans="2:4" x14ac:dyDescent="0.25">
      <c r="B52" s="105"/>
      <c r="C52" s="102"/>
      <c r="D52" s="72" t="str">
        <f t="shared" si="2"/>
        <v/>
      </c>
    </row>
    <row r="53" spans="2:4" x14ac:dyDescent="0.25">
      <c r="B53" s="105"/>
      <c r="C53" s="102"/>
      <c r="D53" s="72" t="str">
        <f t="shared" si="2"/>
        <v/>
      </c>
    </row>
    <row r="54" spans="2:4" x14ac:dyDescent="0.25">
      <c r="B54" s="105"/>
      <c r="C54" s="102"/>
      <c r="D54" s="72" t="str">
        <f t="shared" si="2"/>
        <v/>
      </c>
    </row>
    <row r="55" spans="2:4" x14ac:dyDescent="0.25">
      <c r="B55" s="105"/>
      <c r="C55" s="102"/>
      <c r="D55" s="72" t="str">
        <f t="shared" si="2"/>
        <v/>
      </c>
    </row>
    <row r="56" spans="2:4" x14ac:dyDescent="0.25">
      <c r="B56" s="105"/>
      <c r="C56" s="102"/>
      <c r="D56" s="72" t="str">
        <f t="shared" si="2"/>
        <v/>
      </c>
    </row>
    <row r="57" spans="2:4" x14ac:dyDescent="0.25">
      <c r="B57" s="105"/>
      <c r="C57" s="102"/>
      <c r="D57" s="72" t="str">
        <f t="shared" si="2"/>
        <v/>
      </c>
    </row>
    <row r="58" spans="2:4" x14ac:dyDescent="0.25">
      <c r="B58" s="105"/>
      <c r="C58" s="102"/>
      <c r="D58" s="72" t="str">
        <f t="shared" si="2"/>
        <v/>
      </c>
    </row>
    <row r="59" spans="2:4" x14ac:dyDescent="0.25">
      <c r="B59" s="105"/>
      <c r="C59" s="102"/>
      <c r="D59" s="72" t="str">
        <f t="shared" si="2"/>
        <v/>
      </c>
    </row>
    <row r="60" spans="2:4" x14ac:dyDescent="0.25">
      <c r="B60" s="105"/>
      <c r="C60" s="102"/>
      <c r="D60" s="72" t="str">
        <f t="shared" si="2"/>
        <v/>
      </c>
    </row>
    <row r="61" spans="2:4" x14ac:dyDescent="0.25">
      <c r="B61" s="105"/>
      <c r="C61" s="102"/>
      <c r="D61" s="72" t="str">
        <f t="shared" si="2"/>
        <v/>
      </c>
    </row>
    <row r="62" spans="2:4" x14ac:dyDescent="0.25">
      <c r="B62" s="105"/>
      <c r="C62" s="102"/>
      <c r="D62" s="72" t="str">
        <f t="shared" si="2"/>
        <v/>
      </c>
    </row>
    <row r="63" spans="2:4" x14ac:dyDescent="0.25">
      <c r="B63" s="105"/>
      <c r="C63" s="102"/>
      <c r="D63" s="72" t="str">
        <f t="shared" si="2"/>
        <v/>
      </c>
    </row>
    <row r="64" spans="2:4" x14ac:dyDescent="0.25">
      <c r="B64" s="105"/>
      <c r="C64" s="102"/>
      <c r="D64" s="72" t="str">
        <f t="shared" si="2"/>
        <v/>
      </c>
    </row>
    <row r="65" spans="2:4" x14ac:dyDescent="0.25">
      <c r="B65" s="105"/>
      <c r="C65" s="102"/>
      <c r="D65" s="72" t="str">
        <f t="shared" si="2"/>
        <v/>
      </c>
    </row>
    <row r="66" spans="2:4" x14ac:dyDescent="0.25">
      <c r="B66" s="106"/>
      <c r="C66" s="107"/>
      <c r="D66" s="72" t="str">
        <f t="shared" si="2"/>
        <v/>
      </c>
    </row>
    <row r="67" spans="2:4" ht="13.8" thickBot="1" x14ac:dyDescent="0.3">
      <c r="B67" s="110" t="s">
        <v>94</v>
      </c>
      <c r="C67" s="108">
        <f>SUM(C40:C66)</f>
        <v>0</v>
      </c>
    </row>
  </sheetData>
  <sheetProtection algorithmName="SHA-512" hashValue="EQxiWb0A/8yR2ZM45wPl6AmizRvsSsDOxkIeQKMQJtSoGqra1V4f/YbYv/gS3duGTvjLi2Qe3o2/XRWS9jam4g==" saltValue="ze1Id/5fi1Y6z4vg6PjOiw==" spinCount="100000" sheet="1" objects="1" scenarios="1"/>
  <mergeCells count="3">
    <mergeCell ref="F37:H37"/>
    <mergeCell ref="B38:C38"/>
    <mergeCell ref="B8:J8"/>
  </mergeCells>
  <conditionalFormatting sqref="B41:B66">
    <cfRule type="expression" dxfId="59" priority="2">
      <formula>AND($C41&lt;&gt;"",$B41="")</formula>
    </cfRule>
  </conditionalFormatting>
  <conditionalFormatting sqref="B35:J35">
    <cfRule type="expression" dxfId="58" priority="5">
      <formula>1=1</formula>
    </cfRule>
  </conditionalFormatting>
  <conditionalFormatting sqref="C11:C34">
    <cfRule type="expression" dxfId="57" priority="4">
      <formula>AND($D11&lt;&gt;"",$C$11="")</formula>
    </cfRule>
  </conditionalFormatting>
  <conditionalFormatting sqref="C49:C66">
    <cfRule type="expression" dxfId="56" priority="1">
      <formula>AND($B49&lt;&gt;"",$C49="")</formula>
    </cfRule>
  </conditionalFormatting>
  <conditionalFormatting sqref="C11:D34">
    <cfRule type="expression" dxfId="55" priority="3">
      <formula>AND($C11&lt;&gt;"",$D11&lt;&gt;"")</formula>
    </cfRule>
  </conditionalFormatting>
  <conditionalFormatting sqref="D11:D34">
    <cfRule type="expression" dxfId="54" priority="6">
      <formula>AND($C11&lt;&gt;"",$D11="")</formula>
    </cfRule>
  </conditionalFormatting>
  <conditionalFormatting sqref="F11:J34">
    <cfRule type="expression" dxfId="53" priority="7">
      <formula>AND($E11&gt;0,F11="")</formula>
    </cfRule>
  </conditionalFormatting>
  <dataValidations count="11">
    <dataValidation type="whole" operator="greaterThanOrEqual" allowBlank="1" showInputMessage="1" showErrorMessage="1" sqref="C41:C66" xr:uid="{99084878-6250-4607-914E-5E2DA4C22595}">
      <formula1>0</formula1>
    </dataValidation>
    <dataValidation type="whole" allowBlank="1" showInputMessage="1" showErrorMessage="1" error="Talan verður að vera 1 eða 2" sqref="D4" xr:uid="{2AF09875-8C5D-41A2-9DF2-29CCC45746ED}">
      <formula1>1</formula1>
      <formula2>2</formula2>
    </dataValidation>
    <dataValidation type="decimal" operator="greaterThanOrEqual" allowBlank="1" showInputMessage="1" showErrorMessage="1" error="Fjöldi daga má ekki vera neikvæð stærð" prompt="Meðaltals fjöldi daga frá því að farþegar greiða ferð að fullu þar til að ferðin er farin." sqref="J11:J34" xr:uid="{DA93FA4D-2348-4A9F-A238-16A545D4512B}">
      <formula1>0</formula1>
    </dataValidation>
    <dataValidation type="decimal" operator="greaterThanOrEqual" allowBlank="1" showInputMessage="1" showErrorMessage="1" error="Lengd ferðar þarf að vera að lágmarki 1 dagur" prompt="Sé lengd ferðar sú sama hjá öllum farþegum skal skrá lengd hennar. _x000a_Ef lengd skráðra ferða er mismunandi þarf að skrá vegið meðaltal lengdar ferðanna. " sqref="I11:I34" xr:uid="{6C683AA6-0FC4-4D33-928D-0608D1792C14}">
      <formula1>1</formula1>
    </dataValidation>
    <dataValidation type="whole" operator="greaterThanOrEqual" allowBlank="1" showInputMessage="1" showErrorMessage="1" error="Fjöldi ferðamanna þarf að vera heil tala og að lágmarki 1 ferðamaður" prompt="Samanlagður fjöldi ferðamanna sem fer í viðkomandi ferðir." sqref="H11:H34" xr:uid="{7F28074A-1124-4301-B70D-C188E40A1E9E}">
      <formula1>1</formula1>
    </dataValidation>
    <dataValidation type="whole" operator="greaterThanOrEqual" allowBlank="1" showInputMessage="1" showErrorMessage="1" error="Fjöldi ferða þarf að vera heil tala og að lágmarki 1 ferð" prompt="Fjöldi brottfara sem eiga við um þessa línu" sqref="G11:G34" xr:uid="{98E5A449-27AE-4518-AAE7-AD811F62A01F}">
      <formula1>1</formula1>
    </dataValidation>
    <dataValidation type="whole" operator="greaterThanOrEqual" allowBlank="1" showInputMessage="1" showErrorMessage="1" error="Heildarfjárhæð staðfestingargreiðslna þarf að vera heil tala og að lágmarki 0" prompt="Samanlögð upphæð allra staðfestingargreiðslna sem mótteknar eru vegna þeirra ferða sem skráðar eru í línuna._x000a_Sé ferð greidd í einni greiðslu færist 0 í þennan reit." sqref="F11:F34" xr:uid="{51EBE5E1-2F14-4BE8-9576-4794868A6248}">
      <formula1>0</formula1>
    </dataValidation>
    <dataValidation type="whole" operator="greaterThanOrEqual" allowBlank="1" showInputMessage="1" showErrorMessage="1" error="Heildarsöluverð þarf að vera heil tala og að lágmarki 0" prompt="Samanlögð fjárhæð þeirra greiðslna sem að ferðaskrifstofan tekur við vegna samtengdrar ferðatilhögunar" sqref="D11:D34" xr:uid="{F1FBB36F-7D19-46B1-8EBF-078A533A32A4}">
      <formula1>0</formula1>
    </dataValidation>
    <dataValidation type="whole" operator="greaterThanOrEqual" allowBlank="1" showInputMessage="1" showErrorMessage="1" error="Heildarsöluverð þarf að vera heil tala og að lágmarki 0" prompt="Samanlögð fjárhæð sem ferðaskrifstofa / seljandi fær greidda fyrir þær ferðir sem skráðar eru í línuna" sqref="C11:C34" xr:uid="{F90C79B6-149F-4CD6-A526-7117AFF5923A}">
      <formula1>0</formula1>
    </dataValidation>
    <dataValidation allowBlank="1" showInputMessage="1" showErrorMessage="1" prompt="Hér skal skrá heiti ferðar eða lýsingu á ferð." sqref="B11:B34" xr:uid="{3C1BF779-0A2E-45EB-9FC3-0D4260A53750}"/>
    <dataValidation allowBlank="1" showInputMessage="1" showErrorMessage="1" prompt="Bæta við flokkum eftir því sem við á" sqref="B48:B66" xr:uid="{1076B432-9238-43C9-B341-724817D4E39C}"/>
  </dataValidations>
  <pageMargins left="0.11811023622047245" right="0.11811023622047245" top="0.55118110236220474" bottom="0.35433070866141736" header="0.11811023622047245" footer="0.31496062992125984"/>
  <pageSetup paperSize="9" orientation="landscape" horizontalDpi="300" verticalDpi="300" r:id="rId1"/>
  <headerFooter>
    <oddHeader xml:space="preserve">&amp;L&amp;A&amp;C&amp;"-,Bold"Yfirlit yfir sölu ferða&amp;R 
</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A826D-516A-48E6-9152-1EB0E8567CF1}">
  <sheetPr codeName="Sheet5"/>
  <dimension ref="A1:K67"/>
  <sheetViews>
    <sheetView showGridLines="0" zoomScaleNormal="100" workbookViewId="0">
      <pane ySplit="1" topLeftCell="A2" activePane="bottomLeft" state="frozen"/>
      <selection activeCell="B40" sqref="B40"/>
      <selection pane="bottomLeft" activeCell="C4" sqref="C4"/>
    </sheetView>
  </sheetViews>
  <sheetFormatPr defaultColWidth="9.109375" defaultRowHeight="13.2" x14ac:dyDescent="0.25"/>
  <cols>
    <col min="1" max="1" width="5.6640625" style="50" customWidth="1"/>
    <col min="2" max="2" width="52.33203125" style="50" customWidth="1"/>
    <col min="3" max="3" width="17.6640625" style="50" customWidth="1"/>
    <col min="4" max="4" width="19" style="50" customWidth="1"/>
    <col min="5" max="6" width="18.33203125" style="50" customWidth="1"/>
    <col min="7" max="9" width="14.44140625" style="50" customWidth="1"/>
    <col min="10" max="10" width="18.44140625" style="50" bestFit="1" customWidth="1"/>
    <col min="11" max="11" width="100.6640625" style="50" customWidth="1"/>
    <col min="12" max="16384" width="9.109375" style="50"/>
  </cols>
  <sheetData>
    <row r="1" spans="2:11" s="49" customFormat="1" ht="42" customHeight="1" thickBot="1" x14ac:dyDescent="0.3"/>
    <row r="2" spans="2:11" ht="13.8" thickTop="1" x14ac:dyDescent="0.25"/>
    <row r="3" spans="2:11" ht="12" customHeight="1" x14ac:dyDescent="0.25">
      <c r="B3" s="52" t="s">
        <v>84</v>
      </c>
      <c r="C3" s="53" t="str">
        <f>IF(Upplýsingar!$B$14&gt;0,Upplýsingar!$B$14,"")</f>
        <v>Áætlun</v>
      </c>
      <c r="D3" s="54"/>
      <c r="F3" s="40" t="s">
        <v>140</v>
      </c>
      <c r="G3" s="40"/>
      <c r="H3" s="40"/>
      <c r="I3" s="40"/>
      <c r="J3" s="66"/>
      <c r="K3" s="66"/>
    </row>
    <row r="4" spans="2:11" ht="12" customHeight="1" x14ac:dyDescent="0.3">
      <c r="B4" s="55" t="s">
        <v>85</v>
      </c>
      <c r="C4" s="56" t="str">
        <f>IF(Upplýsingar!$C$14="","",Upplýsingar!$C$14)</f>
        <v/>
      </c>
      <c r="F4" s="186" t="s">
        <v>141</v>
      </c>
      <c r="G4" s="186"/>
      <c r="H4" s="186"/>
      <c r="I4" s="186"/>
      <c r="J4" s="187"/>
      <c r="K4" s="187"/>
    </row>
    <row r="5" spans="2:11" ht="12" customHeight="1" x14ac:dyDescent="0.25">
      <c r="B5" s="55" t="s">
        <v>86</v>
      </c>
      <c r="C5" s="57" t="str">
        <f>IF(Upplýsingar!$D$14="","",Upplýsingar!$D$14)</f>
        <v/>
      </c>
      <c r="D5" s="57"/>
      <c r="E5" s="57"/>
      <c r="F5" s="41" t="s">
        <v>102</v>
      </c>
      <c r="G5" s="42"/>
      <c r="H5" s="42"/>
      <c r="I5" s="42"/>
      <c r="J5" s="61"/>
      <c r="K5" s="61"/>
    </row>
    <row r="6" spans="2:11" ht="12" customHeight="1" x14ac:dyDescent="0.25">
      <c r="B6" s="59" t="s">
        <v>104</v>
      </c>
      <c r="C6" s="60" t="str">
        <f>IF(Upplýsingar!$E$14="","",Upplýsingar!$E$14)</f>
        <v/>
      </c>
      <c r="D6" s="60"/>
      <c r="E6" s="57"/>
    </row>
    <row r="7" spans="2:11" x14ac:dyDescent="0.25">
      <c r="B7" s="67"/>
      <c r="C7" s="68"/>
      <c r="D7" s="68"/>
      <c r="E7" s="68"/>
    </row>
    <row r="8" spans="2:11" ht="19.5" customHeight="1" x14ac:dyDescent="0.25">
      <c r="B8" s="213" t="s">
        <v>162</v>
      </c>
      <c r="C8" s="214"/>
      <c r="D8" s="214"/>
      <c r="E8" s="214"/>
      <c r="F8" s="214"/>
      <c r="G8" s="214"/>
      <c r="H8" s="214"/>
      <c r="I8" s="214"/>
      <c r="J8" s="215"/>
    </row>
    <row r="9" spans="2:11" ht="39.6" x14ac:dyDescent="0.25">
      <c r="B9" s="69" t="s">
        <v>87</v>
      </c>
      <c r="C9" s="70" t="s">
        <v>172</v>
      </c>
      <c r="D9" s="70" t="s">
        <v>88</v>
      </c>
      <c r="E9" s="70" t="s">
        <v>89</v>
      </c>
      <c r="F9" s="70" t="s">
        <v>90</v>
      </c>
      <c r="G9" s="70" t="s">
        <v>91</v>
      </c>
      <c r="H9" s="70" t="s">
        <v>92</v>
      </c>
      <c r="I9" s="70" t="s">
        <v>93</v>
      </c>
      <c r="J9" s="71" t="s">
        <v>163</v>
      </c>
      <c r="K9" s="72"/>
    </row>
    <row r="10" spans="2:11" ht="39.6" x14ac:dyDescent="0.25">
      <c r="B10" s="69" t="s">
        <v>20</v>
      </c>
      <c r="C10" s="70" t="s">
        <v>18</v>
      </c>
      <c r="D10" s="70" t="s">
        <v>164</v>
      </c>
      <c r="E10" s="70" t="s">
        <v>16</v>
      </c>
      <c r="F10" s="70" t="s">
        <v>73</v>
      </c>
      <c r="G10" s="70" t="s">
        <v>0</v>
      </c>
      <c r="H10" s="70" t="s">
        <v>5</v>
      </c>
      <c r="I10" s="70" t="s">
        <v>76</v>
      </c>
      <c r="J10" s="71" t="s">
        <v>136</v>
      </c>
      <c r="K10" s="72" t="s">
        <v>168</v>
      </c>
    </row>
    <row r="11" spans="2:11" x14ac:dyDescent="0.25">
      <c r="B11" s="73"/>
      <c r="C11" s="74"/>
      <c r="D11" s="74"/>
      <c r="E11" s="75">
        <f t="shared" ref="E11:E34" si="0">D11+C11</f>
        <v>0</v>
      </c>
      <c r="F11" s="74"/>
      <c r="G11" s="74"/>
      <c r="H11" s="74"/>
      <c r="I11" s="74"/>
      <c r="J11" s="76"/>
      <c r="K11" s="51" t="str">
        <f>IF(E11=0,"",IF(AND(C11&lt;&gt;"",D11&lt;&gt;""),"Ekki er heimilt að fylla út í bæði heildarsöluverð pakkaferðar og samtengdrar ferðatilhögunar í sömu línu",IF(OR(ISBLANK(F11),ISBLANK(G11),ISBLANK(H11),ISBLANK(I11),ISBLANK(J11)),"Fylla þarf út: staðfestingargreiðslur, fjölda ferða, fjölda ferðamanna, lengd ferða og fjölda daga frá lokagreiðslu til upphafs ferðar","")))</f>
        <v/>
      </c>
    </row>
    <row r="12" spans="2:11" x14ac:dyDescent="0.25">
      <c r="B12" s="77"/>
      <c r="C12" s="78"/>
      <c r="D12" s="79"/>
      <c r="E12" s="80">
        <f t="shared" si="0"/>
        <v>0</v>
      </c>
      <c r="F12" s="78"/>
      <c r="G12" s="78"/>
      <c r="H12" s="78"/>
      <c r="I12" s="78"/>
      <c r="J12" s="81"/>
      <c r="K12" s="51" t="str">
        <f t="shared" ref="K12:K34" si="1">IF(E12=0,"",IF(OR(ISBLANK(F12),ISBLANK(G12),ISBLANK(H12),ISBLANK(I12),ISBLANK(J12)),"Fylla þarf út: staðfestingargreiðslur, fjölda ferða, fjölda ferðamanna, lengd ferða og fjölda daga frá lokagreiðslu til upphafs ferðar",""))</f>
        <v/>
      </c>
    </row>
    <row r="13" spans="2:11" x14ac:dyDescent="0.25">
      <c r="B13" s="77"/>
      <c r="C13" s="78"/>
      <c r="D13" s="79"/>
      <c r="E13" s="80">
        <f t="shared" si="0"/>
        <v>0</v>
      </c>
      <c r="F13" s="78"/>
      <c r="G13" s="78"/>
      <c r="H13" s="78"/>
      <c r="I13" s="78"/>
      <c r="J13" s="81"/>
      <c r="K13" s="51" t="str">
        <f t="shared" si="1"/>
        <v/>
      </c>
    </row>
    <row r="14" spans="2:11" x14ac:dyDescent="0.25">
      <c r="B14" s="77"/>
      <c r="C14" s="78"/>
      <c r="D14" s="79"/>
      <c r="E14" s="80">
        <f t="shared" si="0"/>
        <v>0</v>
      </c>
      <c r="F14" s="78"/>
      <c r="G14" s="78"/>
      <c r="H14" s="78"/>
      <c r="I14" s="78"/>
      <c r="J14" s="81"/>
      <c r="K14" s="51" t="str">
        <f t="shared" si="1"/>
        <v/>
      </c>
    </row>
    <row r="15" spans="2:11" x14ac:dyDescent="0.25">
      <c r="B15" s="77"/>
      <c r="C15" s="78"/>
      <c r="D15" s="79"/>
      <c r="E15" s="80">
        <f t="shared" si="0"/>
        <v>0</v>
      </c>
      <c r="F15" s="78"/>
      <c r="G15" s="78"/>
      <c r="H15" s="78"/>
      <c r="I15" s="78"/>
      <c r="J15" s="81"/>
      <c r="K15" s="51" t="str">
        <f t="shared" si="1"/>
        <v/>
      </c>
    </row>
    <row r="16" spans="2:11" x14ac:dyDescent="0.25">
      <c r="B16" s="82"/>
      <c r="C16" s="78"/>
      <c r="D16" s="79"/>
      <c r="E16" s="80">
        <f t="shared" si="0"/>
        <v>0</v>
      </c>
      <c r="F16" s="78"/>
      <c r="G16" s="78"/>
      <c r="H16" s="78"/>
      <c r="I16" s="78"/>
      <c r="J16" s="81"/>
      <c r="K16" s="51" t="str">
        <f t="shared" si="1"/>
        <v/>
      </c>
    </row>
    <row r="17" spans="2:11" x14ac:dyDescent="0.25">
      <c r="B17" s="82"/>
      <c r="C17" s="78"/>
      <c r="D17" s="79"/>
      <c r="E17" s="80">
        <f t="shared" si="0"/>
        <v>0</v>
      </c>
      <c r="F17" s="78"/>
      <c r="G17" s="78"/>
      <c r="H17" s="78"/>
      <c r="I17" s="78"/>
      <c r="J17" s="81"/>
      <c r="K17" s="51" t="str">
        <f t="shared" si="1"/>
        <v/>
      </c>
    </row>
    <row r="18" spans="2:11" x14ac:dyDescent="0.25">
      <c r="B18" s="82"/>
      <c r="C18" s="78"/>
      <c r="D18" s="79"/>
      <c r="E18" s="80">
        <f t="shared" si="0"/>
        <v>0</v>
      </c>
      <c r="F18" s="78"/>
      <c r="G18" s="78"/>
      <c r="H18" s="78"/>
      <c r="I18" s="78"/>
      <c r="J18" s="81"/>
      <c r="K18" s="51" t="str">
        <f t="shared" si="1"/>
        <v/>
      </c>
    </row>
    <row r="19" spans="2:11" x14ac:dyDescent="0.25">
      <c r="B19" s="82"/>
      <c r="C19" s="78"/>
      <c r="D19" s="79"/>
      <c r="E19" s="80">
        <f t="shared" si="0"/>
        <v>0</v>
      </c>
      <c r="F19" s="78"/>
      <c r="G19" s="78"/>
      <c r="H19" s="78"/>
      <c r="I19" s="78"/>
      <c r="J19" s="81"/>
      <c r="K19" s="51" t="str">
        <f t="shared" si="1"/>
        <v/>
      </c>
    </row>
    <row r="20" spans="2:11" x14ac:dyDescent="0.25">
      <c r="B20" s="82"/>
      <c r="C20" s="78"/>
      <c r="D20" s="79"/>
      <c r="E20" s="80">
        <f t="shared" si="0"/>
        <v>0</v>
      </c>
      <c r="F20" s="78"/>
      <c r="G20" s="78"/>
      <c r="H20" s="78"/>
      <c r="I20" s="78"/>
      <c r="J20" s="81"/>
      <c r="K20" s="51" t="str">
        <f t="shared" si="1"/>
        <v/>
      </c>
    </row>
    <row r="21" spans="2:11" x14ac:dyDescent="0.25">
      <c r="B21" s="82"/>
      <c r="C21" s="78"/>
      <c r="D21" s="79"/>
      <c r="E21" s="80">
        <f t="shared" si="0"/>
        <v>0</v>
      </c>
      <c r="F21" s="78"/>
      <c r="G21" s="78"/>
      <c r="H21" s="78"/>
      <c r="I21" s="78"/>
      <c r="J21" s="81"/>
      <c r="K21" s="51" t="str">
        <f t="shared" si="1"/>
        <v/>
      </c>
    </row>
    <row r="22" spans="2:11" x14ac:dyDescent="0.25">
      <c r="B22" s="82"/>
      <c r="C22" s="78"/>
      <c r="D22" s="79"/>
      <c r="E22" s="80">
        <f t="shared" si="0"/>
        <v>0</v>
      </c>
      <c r="F22" s="78"/>
      <c r="G22" s="78"/>
      <c r="H22" s="78"/>
      <c r="I22" s="78"/>
      <c r="J22" s="81"/>
      <c r="K22" s="51" t="str">
        <f t="shared" si="1"/>
        <v/>
      </c>
    </row>
    <row r="23" spans="2:11" x14ac:dyDescent="0.25">
      <c r="B23" s="82"/>
      <c r="C23" s="78"/>
      <c r="D23" s="79"/>
      <c r="E23" s="80">
        <f t="shared" si="0"/>
        <v>0</v>
      </c>
      <c r="F23" s="78"/>
      <c r="G23" s="78"/>
      <c r="H23" s="78"/>
      <c r="I23" s="78"/>
      <c r="J23" s="81"/>
      <c r="K23" s="51" t="str">
        <f t="shared" si="1"/>
        <v/>
      </c>
    </row>
    <row r="24" spans="2:11" x14ac:dyDescent="0.25">
      <c r="B24" s="82"/>
      <c r="C24" s="78"/>
      <c r="D24" s="79"/>
      <c r="E24" s="80">
        <f t="shared" si="0"/>
        <v>0</v>
      </c>
      <c r="F24" s="78"/>
      <c r="G24" s="78"/>
      <c r="H24" s="78"/>
      <c r="I24" s="78"/>
      <c r="J24" s="81"/>
      <c r="K24" s="51" t="str">
        <f t="shared" si="1"/>
        <v/>
      </c>
    </row>
    <row r="25" spans="2:11" x14ac:dyDescent="0.25">
      <c r="B25" s="82"/>
      <c r="C25" s="78"/>
      <c r="D25" s="79"/>
      <c r="E25" s="80">
        <f t="shared" si="0"/>
        <v>0</v>
      </c>
      <c r="F25" s="78"/>
      <c r="G25" s="78"/>
      <c r="H25" s="78"/>
      <c r="I25" s="78"/>
      <c r="J25" s="81"/>
      <c r="K25" s="51" t="str">
        <f t="shared" si="1"/>
        <v/>
      </c>
    </row>
    <row r="26" spans="2:11" x14ac:dyDescent="0.25">
      <c r="B26" s="82"/>
      <c r="C26" s="78"/>
      <c r="D26" s="79"/>
      <c r="E26" s="80">
        <f t="shared" si="0"/>
        <v>0</v>
      </c>
      <c r="F26" s="78"/>
      <c r="G26" s="78"/>
      <c r="H26" s="78"/>
      <c r="I26" s="78"/>
      <c r="J26" s="81"/>
      <c r="K26" s="51" t="str">
        <f t="shared" si="1"/>
        <v/>
      </c>
    </row>
    <row r="27" spans="2:11" x14ac:dyDescent="0.25">
      <c r="B27" s="82"/>
      <c r="C27" s="78"/>
      <c r="D27" s="79"/>
      <c r="E27" s="80">
        <f t="shared" si="0"/>
        <v>0</v>
      </c>
      <c r="F27" s="78"/>
      <c r="G27" s="78"/>
      <c r="H27" s="78"/>
      <c r="I27" s="78"/>
      <c r="J27" s="81"/>
      <c r="K27" s="51" t="str">
        <f t="shared" si="1"/>
        <v/>
      </c>
    </row>
    <row r="28" spans="2:11" x14ac:dyDescent="0.25">
      <c r="B28" s="82"/>
      <c r="C28" s="78"/>
      <c r="D28" s="79"/>
      <c r="E28" s="80">
        <f t="shared" si="0"/>
        <v>0</v>
      </c>
      <c r="F28" s="78"/>
      <c r="G28" s="78"/>
      <c r="H28" s="78"/>
      <c r="I28" s="78"/>
      <c r="J28" s="81"/>
      <c r="K28" s="51" t="str">
        <f t="shared" si="1"/>
        <v/>
      </c>
    </row>
    <row r="29" spans="2:11" x14ac:dyDescent="0.25">
      <c r="B29" s="82"/>
      <c r="C29" s="78"/>
      <c r="D29" s="79"/>
      <c r="E29" s="80">
        <f t="shared" si="0"/>
        <v>0</v>
      </c>
      <c r="F29" s="78"/>
      <c r="G29" s="78"/>
      <c r="H29" s="78"/>
      <c r="I29" s="78"/>
      <c r="J29" s="81"/>
      <c r="K29" s="51" t="str">
        <f t="shared" si="1"/>
        <v/>
      </c>
    </row>
    <row r="30" spans="2:11" x14ac:dyDescent="0.25">
      <c r="B30" s="82"/>
      <c r="C30" s="78"/>
      <c r="D30" s="79"/>
      <c r="E30" s="80">
        <f t="shared" si="0"/>
        <v>0</v>
      </c>
      <c r="F30" s="78"/>
      <c r="G30" s="78"/>
      <c r="H30" s="78"/>
      <c r="I30" s="78"/>
      <c r="J30" s="81"/>
      <c r="K30" s="51" t="str">
        <f t="shared" si="1"/>
        <v/>
      </c>
    </row>
    <row r="31" spans="2:11" x14ac:dyDescent="0.25">
      <c r="B31" s="82"/>
      <c r="C31" s="78"/>
      <c r="D31" s="79"/>
      <c r="E31" s="80">
        <f t="shared" si="0"/>
        <v>0</v>
      </c>
      <c r="F31" s="78"/>
      <c r="G31" s="78"/>
      <c r="H31" s="78"/>
      <c r="I31" s="78"/>
      <c r="J31" s="81"/>
      <c r="K31" s="51" t="str">
        <f t="shared" si="1"/>
        <v/>
      </c>
    </row>
    <row r="32" spans="2:11" x14ac:dyDescent="0.25">
      <c r="B32" s="82"/>
      <c r="C32" s="78"/>
      <c r="D32" s="79"/>
      <c r="E32" s="80">
        <f t="shared" si="0"/>
        <v>0</v>
      </c>
      <c r="F32" s="78"/>
      <c r="G32" s="78"/>
      <c r="H32" s="78"/>
      <c r="I32" s="78"/>
      <c r="J32" s="81"/>
      <c r="K32" s="51" t="str">
        <f t="shared" si="1"/>
        <v/>
      </c>
    </row>
    <row r="33" spans="1:11" x14ac:dyDescent="0.25">
      <c r="B33" s="82"/>
      <c r="C33" s="78"/>
      <c r="D33" s="79"/>
      <c r="E33" s="80">
        <f t="shared" si="0"/>
        <v>0</v>
      </c>
      <c r="F33" s="78"/>
      <c r="G33" s="78"/>
      <c r="H33" s="78"/>
      <c r="I33" s="78"/>
      <c r="J33" s="81"/>
      <c r="K33" s="51" t="str">
        <f t="shared" si="1"/>
        <v/>
      </c>
    </row>
    <row r="34" spans="1:11" x14ac:dyDescent="0.25">
      <c r="B34" s="83"/>
      <c r="C34" s="84"/>
      <c r="D34" s="85"/>
      <c r="E34" s="86">
        <f t="shared" si="0"/>
        <v>0</v>
      </c>
      <c r="F34" s="84"/>
      <c r="G34" s="84"/>
      <c r="H34" s="84"/>
      <c r="I34" s="84"/>
      <c r="J34" s="87"/>
      <c r="K34" s="51" t="str">
        <f t="shared" si="1"/>
        <v/>
      </c>
    </row>
    <row r="35" spans="1:11" s="92" customFormat="1" ht="13.8" thickBot="1" x14ac:dyDescent="0.3">
      <c r="A35" s="50"/>
      <c r="B35" s="109" t="s">
        <v>94</v>
      </c>
      <c r="C35" s="88">
        <f>SUM(C11:C34)</f>
        <v>0</v>
      </c>
      <c r="D35" s="88">
        <f>SUM($D$11:$D$34)</f>
        <v>0</v>
      </c>
      <c r="E35" s="88">
        <f>SUM($E$11:$E$34)</f>
        <v>0</v>
      </c>
      <c r="F35" s="89">
        <f>SUM($F$11:$F$34)</f>
        <v>0</v>
      </c>
      <c r="G35" s="88">
        <f>SUM($G$11:$G$34)</f>
        <v>0</v>
      </c>
      <c r="H35" s="88">
        <f>SUM($H$11:$H$34)</f>
        <v>0</v>
      </c>
      <c r="I35" s="90"/>
      <c r="J35" s="91"/>
    </row>
    <row r="36" spans="1:11" s="92" customFormat="1" x14ac:dyDescent="0.25">
      <c r="A36" s="50"/>
      <c r="B36" s="93"/>
      <c r="C36" s="94"/>
      <c r="D36" s="94"/>
      <c r="E36" s="94"/>
      <c r="F36" s="95"/>
      <c r="G36" s="94"/>
      <c r="H36" s="94"/>
      <c r="I36" s="96"/>
      <c r="J36" s="96"/>
    </row>
    <row r="37" spans="1:11" x14ac:dyDescent="0.25">
      <c r="F37" s="210"/>
      <c r="G37" s="210"/>
      <c r="H37" s="210"/>
      <c r="I37" s="97"/>
      <c r="J37" s="97"/>
    </row>
    <row r="38" spans="1:11" ht="30" customHeight="1" x14ac:dyDescent="0.25">
      <c r="B38" s="211" t="s">
        <v>170</v>
      </c>
      <c r="C38" s="212"/>
      <c r="F38" s="98"/>
      <c r="G38" s="98"/>
      <c r="H38" s="98"/>
      <c r="I38" s="97"/>
      <c r="J38" s="97"/>
    </row>
    <row r="39" spans="1:11" ht="39.6" x14ac:dyDescent="0.25">
      <c r="B39" s="64" t="s">
        <v>125</v>
      </c>
      <c r="C39" s="65" t="s">
        <v>95</v>
      </c>
      <c r="D39" s="56"/>
      <c r="E39" s="56"/>
    </row>
    <row r="40" spans="1:11" ht="39.6" x14ac:dyDescent="0.25">
      <c r="B40" s="64" t="s">
        <v>169</v>
      </c>
      <c r="C40" s="65" t="s">
        <v>60</v>
      </c>
      <c r="D40" s="112" t="s">
        <v>173</v>
      </c>
      <c r="E40" s="56"/>
    </row>
    <row r="41" spans="1:11" x14ac:dyDescent="0.25">
      <c r="B41" s="99" t="s">
        <v>175</v>
      </c>
      <c r="C41" s="100"/>
      <c r="D41" s="72" t="str">
        <f>+IF(AND(C41&lt;&gt;"",C41&lt;&gt;0),"Fylla þarf út eyðublaðið Tryggingaskyldir seljendur","")</f>
        <v/>
      </c>
    </row>
    <row r="42" spans="1:11" x14ac:dyDescent="0.25">
      <c r="B42" s="101" t="s">
        <v>61</v>
      </c>
      <c r="C42" s="102"/>
      <c r="D42" s="72"/>
    </row>
    <row r="43" spans="1:11" x14ac:dyDescent="0.25">
      <c r="B43" s="101" t="s">
        <v>62</v>
      </c>
      <c r="C43" s="102"/>
      <c r="D43" s="72"/>
    </row>
    <row r="44" spans="1:11" x14ac:dyDescent="0.25">
      <c r="B44" s="101" t="s">
        <v>63</v>
      </c>
      <c r="C44" s="102"/>
      <c r="D44" s="72"/>
    </row>
    <row r="45" spans="1:11" x14ac:dyDescent="0.25">
      <c r="B45" s="101" t="s">
        <v>137</v>
      </c>
      <c r="C45" s="102"/>
      <c r="D45" s="72"/>
    </row>
    <row r="46" spans="1:11" x14ac:dyDescent="0.25">
      <c r="B46" s="101" t="s">
        <v>138</v>
      </c>
      <c r="C46" s="102"/>
      <c r="D46" s="72"/>
    </row>
    <row r="47" spans="1:11" x14ac:dyDescent="0.25">
      <c r="B47" s="103" t="s">
        <v>139</v>
      </c>
      <c r="C47" s="102"/>
      <c r="D47" s="72"/>
    </row>
    <row r="48" spans="1:11" x14ac:dyDescent="0.25">
      <c r="B48" s="104" t="s">
        <v>67</v>
      </c>
      <c r="C48" s="102"/>
      <c r="D48" s="72" t="str">
        <f>+IF(AND(C48&lt;&gt;"",B48=""),"Tilgreina þarf tekjuflokk","")</f>
        <v/>
      </c>
    </row>
    <row r="49" spans="2:4" x14ac:dyDescent="0.25">
      <c r="B49" s="105"/>
      <c r="C49" s="102"/>
      <c r="D49" s="72" t="str">
        <f t="shared" ref="D49:D66" si="2">+IF(AND(C49&lt;&gt;"",B49=""),"Tilgreina þarf tekjuflokk","")</f>
        <v/>
      </c>
    </row>
    <row r="50" spans="2:4" x14ac:dyDescent="0.25">
      <c r="B50" s="105"/>
      <c r="C50" s="102"/>
      <c r="D50" s="72" t="str">
        <f t="shared" si="2"/>
        <v/>
      </c>
    </row>
    <row r="51" spans="2:4" x14ac:dyDescent="0.25">
      <c r="B51" s="105"/>
      <c r="C51" s="102"/>
      <c r="D51" s="72" t="str">
        <f t="shared" si="2"/>
        <v/>
      </c>
    </row>
    <row r="52" spans="2:4" x14ac:dyDescent="0.25">
      <c r="B52" s="105"/>
      <c r="C52" s="102"/>
      <c r="D52" s="72" t="str">
        <f t="shared" si="2"/>
        <v/>
      </c>
    </row>
    <row r="53" spans="2:4" x14ac:dyDescent="0.25">
      <c r="B53" s="105"/>
      <c r="C53" s="102"/>
      <c r="D53" s="72" t="str">
        <f t="shared" si="2"/>
        <v/>
      </c>
    </row>
    <row r="54" spans="2:4" x14ac:dyDescent="0.25">
      <c r="B54" s="105"/>
      <c r="C54" s="102"/>
      <c r="D54" s="72" t="str">
        <f t="shared" si="2"/>
        <v/>
      </c>
    </row>
    <row r="55" spans="2:4" x14ac:dyDescent="0.25">
      <c r="B55" s="105"/>
      <c r="C55" s="102"/>
      <c r="D55" s="72" t="str">
        <f t="shared" si="2"/>
        <v/>
      </c>
    </row>
    <row r="56" spans="2:4" x14ac:dyDescent="0.25">
      <c r="B56" s="105"/>
      <c r="C56" s="102"/>
      <c r="D56" s="72" t="str">
        <f t="shared" si="2"/>
        <v/>
      </c>
    </row>
    <row r="57" spans="2:4" x14ac:dyDescent="0.25">
      <c r="B57" s="105"/>
      <c r="C57" s="102"/>
      <c r="D57" s="72" t="str">
        <f t="shared" si="2"/>
        <v/>
      </c>
    </row>
    <row r="58" spans="2:4" x14ac:dyDescent="0.25">
      <c r="B58" s="105"/>
      <c r="C58" s="102"/>
      <c r="D58" s="72" t="str">
        <f t="shared" si="2"/>
        <v/>
      </c>
    </row>
    <row r="59" spans="2:4" x14ac:dyDescent="0.25">
      <c r="B59" s="105"/>
      <c r="C59" s="102"/>
      <c r="D59" s="72" t="str">
        <f t="shared" si="2"/>
        <v/>
      </c>
    </row>
    <row r="60" spans="2:4" x14ac:dyDescent="0.25">
      <c r="B60" s="105"/>
      <c r="C60" s="102"/>
      <c r="D60" s="72" t="str">
        <f t="shared" si="2"/>
        <v/>
      </c>
    </row>
    <row r="61" spans="2:4" x14ac:dyDescent="0.25">
      <c r="B61" s="105"/>
      <c r="C61" s="102"/>
      <c r="D61" s="72" t="str">
        <f t="shared" si="2"/>
        <v/>
      </c>
    </row>
    <row r="62" spans="2:4" x14ac:dyDescent="0.25">
      <c r="B62" s="105"/>
      <c r="C62" s="102"/>
      <c r="D62" s="72" t="str">
        <f t="shared" si="2"/>
        <v/>
      </c>
    </row>
    <row r="63" spans="2:4" x14ac:dyDescent="0.25">
      <c r="B63" s="105"/>
      <c r="C63" s="102"/>
      <c r="D63" s="72" t="str">
        <f t="shared" si="2"/>
        <v/>
      </c>
    </row>
    <row r="64" spans="2:4" x14ac:dyDescent="0.25">
      <c r="B64" s="105"/>
      <c r="C64" s="102"/>
      <c r="D64" s="72" t="str">
        <f t="shared" si="2"/>
        <v/>
      </c>
    </row>
    <row r="65" spans="2:4" x14ac:dyDescent="0.25">
      <c r="B65" s="105"/>
      <c r="C65" s="102"/>
      <c r="D65" s="72" t="str">
        <f t="shared" si="2"/>
        <v/>
      </c>
    </row>
    <row r="66" spans="2:4" x14ac:dyDescent="0.25">
      <c r="B66" s="106"/>
      <c r="C66" s="107"/>
      <c r="D66" s="72" t="str">
        <f t="shared" si="2"/>
        <v/>
      </c>
    </row>
    <row r="67" spans="2:4" ht="13.8" thickBot="1" x14ac:dyDescent="0.3">
      <c r="B67" s="110" t="s">
        <v>94</v>
      </c>
      <c r="C67" s="108">
        <f>SUM(C40:C66)</f>
        <v>0</v>
      </c>
    </row>
  </sheetData>
  <sheetProtection algorithmName="SHA-512" hashValue="HMNxFDRThwd9RitJyfSq+d4vFHKU8lG6Oz8wc3ZesUZ+Zlht0FkfvtzocIAFn0RR8re+N8tOttFvcNX8nQMemQ==" saltValue="e2E8T4eNihbKQJPaDTAeBQ==" spinCount="100000" sheet="1" objects="1" scenarios="1"/>
  <mergeCells count="3">
    <mergeCell ref="F37:H37"/>
    <mergeCell ref="B38:C38"/>
    <mergeCell ref="B8:J8"/>
  </mergeCells>
  <conditionalFormatting sqref="B41:B66">
    <cfRule type="expression" dxfId="52" priority="2">
      <formula>AND($C41&lt;&gt;"",$B41="")</formula>
    </cfRule>
  </conditionalFormatting>
  <conditionalFormatting sqref="B35:J35">
    <cfRule type="expression" dxfId="51" priority="5">
      <formula>1=1</formula>
    </cfRule>
  </conditionalFormatting>
  <conditionalFormatting sqref="C11:C34">
    <cfRule type="expression" dxfId="50" priority="4">
      <formula>AND($D11&lt;&gt;"",$C$11="")</formula>
    </cfRule>
  </conditionalFormatting>
  <conditionalFormatting sqref="C49:C66">
    <cfRule type="expression" dxfId="49" priority="1">
      <formula>AND($B49&lt;&gt;"",$C49="")</formula>
    </cfRule>
  </conditionalFormatting>
  <conditionalFormatting sqref="C11:D34">
    <cfRule type="expression" dxfId="48" priority="3">
      <formula>AND($C11&lt;&gt;"",$D11&lt;&gt;"")</formula>
    </cfRule>
  </conditionalFormatting>
  <conditionalFormatting sqref="D11:D34">
    <cfRule type="expression" dxfId="47" priority="6">
      <formula>AND($C11&lt;&gt;"",$D11="")</formula>
    </cfRule>
  </conditionalFormatting>
  <conditionalFormatting sqref="F11:J34">
    <cfRule type="expression" dxfId="46" priority="7">
      <formula>AND($E11&gt;0,F11="")</formula>
    </cfRule>
  </conditionalFormatting>
  <dataValidations count="11">
    <dataValidation type="whole" operator="greaterThanOrEqual" allowBlank="1" showInputMessage="1" showErrorMessage="1" sqref="C41:C66" xr:uid="{56F2B771-5D62-4E5E-A64D-C46AC0B09657}">
      <formula1>0</formula1>
    </dataValidation>
    <dataValidation type="whole" allowBlank="1" showInputMessage="1" showErrorMessage="1" error="Talan verður að vera 1 eða 2" sqref="D4" xr:uid="{329EDD10-A1CA-4792-AE62-713C2CA8A835}">
      <formula1>1</formula1>
      <formula2>2</formula2>
    </dataValidation>
    <dataValidation type="decimal" operator="greaterThanOrEqual" allowBlank="1" showInputMessage="1" showErrorMessage="1" error="Fjöldi daga má ekki vera neikvæð stærð" prompt="Meðaltals fjöldi daga frá því að farþegar greiða ferð að fullu þar til að ferðin er farin." sqref="J11:J34" xr:uid="{6B38F45E-CA9D-4739-8342-6FA7CD7DC235}">
      <formula1>0</formula1>
    </dataValidation>
    <dataValidation type="decimal" operator="greaterThanOrEqual" allowBlank="1" showInputMessage="1" showErrorMessage="1" error="Lengd ferðar þarf að vera að lágmarki 1 dagur" prompt="Sé lengd ferðar sú sama hjá öllum farþegum skal skrá lengd hennar. _x000a_Ef lengd skráðra ferða er mismunandi þarf að skrá vegið meðaltal lengdar ferðanna. " sqref="I11:I34" xr:uid="{C058E6A5-C99E-4A1D-AD23-C80576FD5AD0}">
      <formula1>1</formula1>
    </dataValidation>
    <dataValidation type="whole" operator="greaterThanOrEqual" allowBlank="1" showInputMessage="1" showErrorMessage="1" error="Fjöldi ferðamanna þarf að vera heil tala og að lágmarki 1 ferðamaður" prompt="Samanlagður fjöldi ferðamanna sem fer í viðkomandi ferðir." sqref="H11:H34" xr:uid="{E6ED1180-9C4C-44C7-96B1-A6A5460BEA1C}">
      <formula1>1</formula1>
    </dataValidation>
    <dataValidation type="whole" operator="greaterThanOrEqual" allowBlank="1" showInputMessage="1" showErrorMessage="1" error="Fjöldi ferða þarf að vera heil tala og að lágmarki 1 ferð" prompt="Fjöldi brottfara sem eiga við um þessa línu" sqref="G11:G34" xr:uid="{401FC304-7078-4BBA-B14A-7A7606C44C47}">
      <formula1>1</formula1>
    </dataValidation>
    <dataValidation type="whole" operator="greaterThanOrEqual" allowBlank="1" showInputMessage="1" showErrorMessage="1" error="Heildarfjárhæð staðfestingargreiðslna þarf að vera heil tala og að lágmarki 0" prompt="Samanlögð upphæð allra staðfestingargreiðslna sem mótteknar eru vegna þeirra ferða sem skráðar eru í línuna._x000a_Sé ferð greidd í einni greiðslu færist 0 í þennan reit." sqref="F11:F34" xr:uid="{849E2760-D96C-4074-9418-04A8631E924A}">
      <formula1>0</formula1>
    </dataValidation>
    <dataValidation type="whole" operator="greaterThanOrEqual" allowBlank="1" showInputMessage="1" showErrorMessage="1" error="Heildarsöluverð þarf að vera heil tala og að lágmarki 0" prompt="Samanlögð fjárhæð þeirra greiðslna sem að ferðaskrifstofan tekur við vegna samtengdrar ferðatilhögunar" sqref="D11:D34" xr:uid="{1FA4924A-4C1F-491C-943D-15B9BBE62F95}">
      <formula1>0</formula1>
    </dataValidation>
    <dataValidation type="whole" operator="greaterThanOrEqual" allowBlank="1" showInputMessage="1" showErrorMessage="1" error="Heildarsöluverð þarf að vera heil tala og að lágmarki 0" prompt="Samanlögð fjárhæð sem ferðaskrifstofa / seljandi fær greidda fyrir þær ferðir sem skráðar eru í línuna" sqref="C11:C34" xr:uid="{0734D712-B661-4777-AE0F-AD63D4DFE19B}">
      <formula1>0</formula1>
    </dataValidation>
    <dataValidation allowBlank="1" showInputMessage="1" showErrorMessage="1" prompt="Hér skal skrá heiti ferðar eða lýsingu á ferð." sqref="B11:B34" xr:uid="{AB86829D-D30D-435C-9716-45C0F50E3AEC}"/>
    <dataValidation allowBlank="1" showInputMessage="1" showErrorMessage="1" prompt="Bæta við flokkum eftir því sem við á" sqref="B48:B66" xr:uid="{F7E8BBD1-7A27-4075-A3B0-A0933036AE26}"/>
  </dataValidations>
  <pageMargins left="0.11811023622047245" right="0.11811023622047245" top="0.55118110236220474" bottom="0.35433070866141736" header="0.11811023622047245" footer="0.31496062992125984"/>
  <pageSetup paperSize="9" orientation="landscape" horizontalDpi="300" verticalDpi="300" r:id="rId1"/>
  <headerFooter>
    <oddHeader xml:space="preserve">&amp;L&amp;A&amp;C&amp;"-,Bold"Yfirlit yfir sölu ferða&amp;R 
</oddHead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377DD-A974-4AD0-B603-30D963EF1284}">
  <sheetPr codeName="Sheet6"/>
  <dimension ref="A1:K67"/>
  <sheetViews>
    <sheetView showGridLines="0" zoomScaleNormal="100" workbookViewId="0">
      <pane ySplit="1" topLeftCell="A2" activePane="bottomLeft" state="frozen"/>
      <selection activeCell="B40" sqref="B40"/>
      <selection pane="bottomLeft" activeCell="C4" sqref="C4"/>
    </sheetView>
  </sheetViews>
  <sheetFormatPr defaultColWidth="9.109375" defaultRowHeight="13.2" x14ac:dyDescent="0.25"/>
  <cols>
    <col min="1" max="1" width="5.6640625" style="50" customWidth="1"/>
    <col min="2" max="2" width="52.33203125" style="50" customWidth="1"/>
    <col min="3" max="3" width="17.6640625" style="50" customWidth="1"/>
    <col min="4" max="4" width="19" style="50" customWidth="1"/>
    <col min="5" max="6" width="18.33203125" style="50" customWidth="1"/>
    <col min="7" max="9" width="14.44140625" style="50" customWidth="1"/>
    <col min="10" max="10" width="18.44140625" style="50" bestFit="1" customWidth="1"/>
    <col min="11" max="11" width="100.6640625" style="50" customWidth="1"/>
    <col min="12" max="16384" width="9.109375" style="50"/>
  </cols>
  <sheetData>
    <row r="1" spans="2:11" s="49" customFormat="1" ht="42" customHeight="1" thickBot="1" x14ac:dyDescent="0.3"/>
    <row r="2" spans="2:11" ht="13.8" thickTop="1" x14ac:dyDescent="0.25"/>
    <row r="3" spans="2:11" ht="12" customHeight="1" x14ac:dyDescent="0.25">
      <c r="B3" s="52" t="s">
        <v>84</v>
      </c>
      <c r="C3" s="53" t="str">
        <f>IF(Upplýsingar!$B$14&gt;0,Upplýsingar!$B$14,"")</f>
        <v>Áætlun</v>
      </c>
      <c r="D3" s="54"/>
      <c r="F3" s="40" t="s">
        <v>140</v>
      </c>
      <c r="G3" s="40"/>
      <c r="H3" s="40"/>
      <c r="I3" s="40"/>
      <c r="J3" s="66"/>
      <c r="K3" s="66"/>
    </row>
    <row r="4" spans="2:11" ht="12" customHeight="1" x14ac:dyDescent="0.3">
      <c r="B4" s="55" t="s">
        <v>85</v>
      </c>
      <c r="C4" s="56" t="str">
        <f>IF(Upplýsingar!$C$14="","",Upplýsingar!$C$14)</f>
        <v/>
      </c>
      <c r="F4" s="186" t="s">
        <v>141</v>
      </c>
      <c r="G4" s="186"/>
      <c r="H4" s="186"/>
      <c r="I4" s="186"/>
      <c r="J4" s="187"/>
      <c r="K4" s="187"/>
    </row>
    <row r="5" spans="2:11" ht="12" customHeight="1" x14ac:dyDescent="0.25">
      <c r="B5" s="55" t="s">
        <v>86</v>
      </c>
      <c r="C5" s="57" t="str">
        <f>IF(Upplýsingar!$D$14="","",Upplýsingar!$D$14)</f>
        <v/>
      </c>
      <c r="D5" s="57"/>
      <c r="E5" s="57"/>
      <c r="F5" s="41" t="s">
        <v>102</v>
      </c>
      <c r="G5" s="42"/>
      <c r="H5" s="42"/>
      <c r="I5" s="42"/>
      <c r="J5" s="61"/>
      <c r="K5" s="61"/>
    </row>
    <row r="6" spans="2:11" ht="12" customHeight="1" x14ac:dyDescent="0.25">
      <c r="B6" s="59" t="s">
        <v>104</v>
      </c>
      <c r="C6" s="60" t="str">
        <f>IF(Upplýsingar!$E$14="","",Upplýsingar!$E$14)</f>
        <v/>
      </c>
      <c r="D6" s="60"/>
      <c r="E6" s="57"/>
    </row>
    <row r="7" spans="2:11" x14ac:dyDescent="0.25">
      <c r="B7" s="67"/>
      <c r="C7" s="68"/>
      <c r="D7" s="68"/>
      <c r="E7" s="68"/>
    </row>
    <row r="8" spans="2:11" ht="19.5" customHeight="1" x14ac:dyDescent="0.25">
      <c r="B8" s="213" t="s">
        <v>162</v>
      </c>
      <c r="C8" s="214"/>
      <c r="D8" s="214"/>
      <c r="E8" s="214"/>
      <c r="F8" s="214"/>
      <c r="G8" s="214"/>
      <c r="H8" s="214"/>
      <c r="I8" s="214"/>
      <c r="J8" s="215"/>
    </row>
    <row r="9" spans="2:11" ht="39.6" x14ac:dyDescent="0.25">
      <c r="B9" s="69" t="s">
        <v>87</v>
      </c>
      <c r="C9" s="70" t="s">
        <v>172</v>
      </c>
      <c r="D9" s="70" t="s">
        <v>88</v>
      </c>
      <c r="E9" s="70" t="s">
        <v>89</v>
      </c>
      <c r="F9" s="70" t="s">
        <v>90</v>
      </c>
      <c r="G9" s="70" t="s">
        <v>91</v>
      </c>
      <c r="H9" s="70" t="s">
        <v>92</v>
      </c>
      <c r="I9" s="70" t="s">
        <v>93</v>
      </c>
      <c r="J9" s="71" t="s">
        <v>163</v>
      </c>
      <c r="K9" s="72"/>
    </row>
    <row r="10" spans="2:11" ht="39.6" x14ac:dyDescent="0.25">
      <c r="B10" s="69" t="s">
        <v>20</v>
      </c>
      <c r="C10" s="70" t="s">
        <v>18</v>
      </c>
      <c r="D10" s="70" t="s">
        <v>164</v>
      </c>
      <c r="E10" s="70" t="s">
        <v>16</v>
      </c>
      <c r="F10" s="70" t="s">
        <v>73</v>
      </c>
      <c r="G10" s="70" t="s">
        <v>0</v>
      </c>
      <c r="H10" s="70" t="s">
        <v>5</v>
      </c>
      <c r="I10" s="70" t="s">
        <v>76</v>
      </c>
      <c r="J10" s="71" t="s">
        <v>136</v>
      </c>
      <c r="K10" s="72" t="s">
        <v>168</v>
      </c>
    </row>
    <row r="11" spans="2:11" x14ac:dyDescent="0.25">
      <c r="B11" s="73"/>
      <c r="C11" s="74"/>
      <c r="D11" s="74"/>
      <c r="E11" s="75">
        <f t="shared" ref="E11:E34" si="0">D11+C11</f>
        <v>0</v>
      </c>
      <c r="F11" s="74"/>
      <c r="G11" s="74"/>
      <c r="H11" s="74"/>
      <c r="I11" s="74"/>
      <c r="J11" s="76"/>
      <c r="K11" s="51" t="str">
        <f>IF(E11=0,"",IF(AND(C11&lt;&gt;"",D11&lt;&gt;""),"Ekki er heimilt að fylla út í bæði heildarsöluverð pakkaferðar og samtengdrar ferðatilhögunar í sömu línu",IF(OR(ISBLANK(F11),ISBLANK(G11),ISBLANK(H11),ISBLANK(I11),ISBLANK(J11)),"Fylla þarf út: staðfestingargreiðslur, fjölda ferða, fjölda ferðamanna, lengd ferða og fjölda daga frá lokagreiðslu til upphafs ferðar","")))</f>
        <v/>
      </c>
    </row>
    <row r="12" spans="2:11" x14ac:dyDescent="0.25">
      <c r="B12" s="77"/>
      <c r="C12" s="78"/>
      <c r="D12" s="79"/>
      <c r="E12" s="80">
        <f t="shared" si="0"/>
        <v>0</v>
      </c>
      <c r="F12" s="78"/>
      <c r="G12" s="78"/>
      <c r="H12" s="78"/>
      <c r="I12" s="78"/>
      <c r="J12" s="81"/>
      <c r="K12" s="51" t="str">
        <f t="shared" ref="K12:K34" si="1">IF(E12=0,"",IF(OR(ISBLANK(F12),ISBLANK(G12),ISBLANK(H12),ISBLANK(I12),ISBLANK(J12)),"Fylla þarf út: staðfestingargreiðslur, fjölda ferða, fjölda ferðamanna, lengd ferða og fjölda daga frá lokagreiðslu til upphafs ferðar",""))</f>
        <v/>
      </c>
    </row>
    <row r="13" spans="2:11" x14ac:dyDescent="0.25">
      <c r="B13" s="77"/>
      <c r="C13" s="78"/>
      <c r="D13" s="79"/>
      <c r="E13" s="80">
        <f t="shared" si="0"/>
        <v>0</v>
      </c>
      <c r="F13" s="78"/>
      <c r="G13" s="78"/>
      <c r="H13" s="78"/>
      <c r="I13" s="78"/>
      <c r="J13" s="81"/>
      <c r="K13" s="51" t="str">
        <f t="shared" si="1"/>
        <v/>
      </c>
    </row>
    <row r="14" spans="2:11" x14ac:dyDescent="0.25">
      <c r="B14" s="77"/>
      <c r="C14" s="78"/>
      <c r="D14" s="79"/>
      <c r="E14" s="80">
        <f t="shared" si="0"/>
        <v>0</v>
      </c>
      <c r="F14" s="78"/>
      <c r="G14" s="78"/>
      <c r="H14" s="78"/>
      <c r="I14" s="78"/>
      <c r="J14" s="81"/>
      <c r="K14" s="51" t="str">
        <f t="shared" si="1"/>
        <v/>
      </c>
    </row>
    <row r="15" spans="2:11" x14ac:dyDescent="0.25">
      <c r="B15" s="77"/>
      <c r="C15" s="78"/>
      <c r="D15" s="79"/>
      <c r="E15" s="80">
        <f t="shared" si="0"/>
        <v>0</v>
      </c>
      <c r="F15" s="78"/>
      <c r="G15" s="78"/>
      <c r="H15" s="78"/>
      <c r="I15" s="78"/>
      <c r="J15" s="81"/>
      <c r="K15" s="51" t="str">
        <f t="shared" si="1"/>
        <v/>
      </c>
    </row>
    <row r="16" spans="2:11" x14ac:dyDescent="0.25">
      <c r="B16" s="82"/>
      <c r="C16" s="78"/>
      <c r="D16" s="79"/>
      <c r="E16" s="80">
        <f t="shared" si="0"/>
        <v>0</v>
      </c>
      <c r="F16" s="78"/>
      <c r="G16" s="78"/>
      <c r="H16" s="78"/>
      <c r="I16" s="78"/>
      <c r="J16" s="81"/>
      <c r="K16" s="51" t="str">
        <f t="shared" si="1"/>
        <v/>
      </c>
    </row>
    <row r="17" spans="2:11" x14ac:dyDescent="0.25">
      <c r="B17" s="82"/>
      <c r="C17" s="78"/>
      <c r="D17" s="79"/>
      <c r="E17" s="80">
        <f t="shared" si="0"/>
        <v>0</v>
      </c>
      <c r="F17" s="78"/>
      <c r="G17" s="78"/>
      <c r="H17" s="78"/>
      <c r="I17" s="78"/>
      <c r="J17" s="81"/>
      <c r="K17" s="51" t="str">
        <f t="shared" si="1"/>
        <v/>
      </c>
    </row>
    <row r="18" spans="2:11" x14ac:dyDescent="0.25">
      <c r="B18" s="82"/>
      <c r="C18" s="78"/>
      <c r="D18" s="79"/>
      <c r="E18" s="80">
        <f t="shared" si="0"/>
        <v>0</v>
      </c>
      <c r="F18" s="78"/>
      <c r="G18" s="78"/>
      <c r="H18" s="78"/>
      <c r="I18" s="78"/>
      <c r="J18" s="81"/>
      <c r="K18" s="51" t="str">
        <f t="shared" si="1"/>
        <v/>
      </c>
    </row>
    <row r="19" spans="2:11" x14ac:dyDescent="0.25">
      <c r="B19" s="82"/>
      <c r="C19" s="78"/>
      <c r="D19" s="79"/>
      <c r="E19" s="80">
        <f t="shared" si="0"/>
        <v>0</v>
      </c>
      <c r="F19" s="78"/>
      <c r="G19" s="78"/>
      <c r="H19" s="78"/>
      <c r="I19" s="78"/>
      <c r="J19" s="81"/>
      <c r="K19" s="51" t="str">
        <f t="shared" si="1"/>
        <v/>
      </c>
    </row>
    <row r="20" spans="2:11" x14ac:dyDescent="0.25">
      <c r="B20" s="82"/>
      <c r="C20" s="78"/>
      <c r="D20" s="79"/>
      <c r="E20" s="80">
        <f t="shared" si="0"/>
        <v>0</v>
      </c>
      <c r="F20" s="78"/>
      <c r="G20" s="78"/>
      <c r="H20" s="78"/>
      <c r="I20" s="78"/>
      <c r="J20" s="81"/>
      <c r="K20" s="51" t="str">
        <f t="shared" si="1"/>
        <v/>
      </c>
    </row>
    <row r="21" spans="2:11" x14ac:dyDescent="0.25">
      <c r="B21" s="82"/>
      <c r="C21" s="78"/>
      <c r="D21" s="79"/>
      <c r="E21" s="80">
        <f t="shared" si="0"/>
        <v>0</v>
      </c>
      <c r="F21" s="78"/>
      <c r="G21" s="78"/>
      <c r="H21" s="78"/>
      <c r="I21" s="78"/>
      <c r="J21" s="81"/>
      <c r="K21" s="51" t="str">
        <f t="shared" si="1"/>
        <v/>
      </c>
    </row>
    <row r="22" spans="2:11" x14ac:dyDescent="0.25">
      <c r="B22" s="82"/>
      <c r="C22" s="78"/>
      <c r="D22" s="79"/>
      <c r="E22" s="80">
        <f t="shared" si="0"/>
        <v>0</v>
      </c>
      <c r="F22" s="78"/>
      <c r="G22" s="78"/>
      <c r="H22" s="78"/>
      <c r="I22" s="78"/>
      <c r="J22" s="81"/>
      <c r="K22" s="51" t="str">
        <f t="shared" si="1"/>
        <v/>
      </c>
    </row>
    <row r="23" spans="2:11" x14ac:dyDescent="0.25">
      <c r="B23" s="82"/>
      <c r="C23" s="78"/>
      <c r="D23" s="79"/>
      <c r="E23" s="80">
        <f t="shared" si="0"/>
        <v>0</v>
      </c>
      <c r="F23" s="78"/>
      <c r="G23" s="78"/>
      <c r="H23" s="78"/>
      <c r="I23" s="78"/>
      <c r="J23" s="81"/>
      <c r="K23" s="51" t="str">
        <f t="shared" si="1"/>
        <v/>
      </c>
    </row>
    <row r="24" spans="2:11" x14ac:dyDescent="0.25">
      <c r="B24" s="82"/>
      <c r="C24" s="78"/>
      <c r="D24" s="79"/>
      <c r="E24" s="80">
        <f t="shared" si="0"/>
        <v>0</v>
      </c>
      <c r="F24" s="78"/>
      <c r="G24" s="78"/>
      <c r="H24" s="78"/>
      <c r="I24" s="78"/>
      <c r="J24" s="81"/>
      <c r="K24" s="51" t="str">
        <f t="shared" si="1"/>
        <v/>
      </c>
    </row>
    <row r="25" spans="2:11" x14ac:dyDescent="0.25">
      <c r="B25" s="82"/>
      <c r="C25" s="78"/>
      <c r="D25" s="79"/>
      <c r="E25" s="80">
        <f t="shared" si="0"/>
        <v>0</v>
      </c>
      <c r="F25" s="78"/>
      <c r="G25" s="78"/>
      <c r="H25" s="78"/>
      <c r="I25" s="78"/>
      <c r="J25" s="81"/>
      <c r="K25" s="51" t="str">
        <f t="shared" si="1"/>
        <v/>
      </c>
    </row>
    <row r="26" spans="2:11" x14ac:dyDescent="0.25">
      <c r="B26" s="82"/>
      <c r="C26" s="78"/>
      <c r="D26" s="79"/>
      <c r="E26" s="80">
        <f t="shared" si="0"/>
        <v>0</v>
      </c>
      <c r="F26" s="78"/>
      <c r="G26" s="78"/>
      <c r="H26" s="78"/>
      <c r="I26" s="78"/>
      <c r="J26" s="81"/>
      <c r="K26" s="51" t="str">
        <f t="shared" si="1"/>
        <v/>
      </c>
    </row>
    <row r="27" spans="2:11" x14ac:dyDescent="0.25">
      <c r="B27" s="82"/>
      <c r="C27" s="78"/>
      <c r="D27" s="79"/>
      <c r="E27" s="80">
        <f t="shared" si="0"/>
        <v>0</v>
      </c>
      <c r="F27" s="78"/>
      <c r="G27" s="78"/>
      <c r="H27" s="78"/>
      <c r="I27" s="78"/>
      <c r="J27" s="81"/>
      <c r="K27" s="51" t="str">
        <f t="shared" si="1"/>
        <v/>
      </c>
    </row>
    <row r="28" spans="2:11" x14ac:dyDescent="0.25">
      <c r="B28" s="82"/>
      <c r="C28" s="78"/>
      <c r="D28" s="79"/>
      <c r="E28" s="80">
        <f t="shared" si="0"/>
        <v>0</v>
      </c>
      <c r="F28" s="78"/>
      <c r="G28" s="78"/>
      <c r="H28" s="78"/>
      <c r="I28" s="78"/>
      <c r="J28" s="81"/>
      <c r="K28" s="51" t="str">
        <f t="shared" si="1"/>
        <v/>
      </c>
    </row>
    <row r="29" spans="2:11" x14ac:dyDescent="0.25">
      <c r="B29" s="82"/>
      <c r="C29" s="78"/>
      <c r="D29" s="79"/>
      <c r="E29" s="80">
        <f t="shared" si="0"/>
        <v>0</v>
      </c>
      <c r="F29" s="78"/>
      <c r="G29" s="78"/>
      <c r="H29" s="78"/>
      <c r="I29" s="78"/>
      <c r="J29" s="81"/>
      <c r="K29" s="51" t="str">
        <f t="shared" si="1"/>
        <v/>
      </c>
    </row>
    <row r="30" spans="2:11" x14ac:dyDescent="0.25">
      <c r="B30" s="82"/>
      <c r="C30" s="78"/>
      <c r="D30" s="79"/>
      <c r="E30" s="80">
        <f t="shared" si="0"/>
        <v>0</v>
      </c>
      <c r="F30" s="78"/>
      <c r="G30" s="78"/>
      <c r="H30" s="78"/>
      <c r="I30" s="78"/>
      <c r="J30" s="81"/>
      <c r="K30" s="51" t="str">
        <f t="shared" si="1"/>
        <v/>
      </c>
    </row>
    <row r="31" spans="2:11" x14ac:dyDescent="0.25">
      <c r="B31" s="82"/>
      <c r="C31" s="78"/>
      <c r="D31" s="79"/>
      <c r="E31" s="80">
        <f t="shared" si="0"/>
        <v>0</v>
      </c>
      <c r="F31" s="78"/>
      <c r="G31" s="78"/>
      <c r="H31" s="78"/>
      <c r="I31" s="78"/>
      <c r="J31" s="81"/>
      <c r="K31" s="51" t="str">
        <f t="shared" si="1"/>
        <v/>
      </c>
    </row>
    <row r="32" spans="2:11" x14ac:dyDescent="0.25">
      <c r="B32" s="82"/>
      <c r="C32" s="78"/>
      <c r="D32" s="79"/>
      <c r="E32" s="80">
        <f t="shared" si="0"/>
        <v>0</v>
      </c>
      <c r="F32" s="78"/>
      <c r="G32" s="78"/>
      <c r="H32" s="78"/>
      <c r="I32" s="78"/>
      <c r="J32" s="81"/>
      <c r="K32" s="51" t="str">
        <f t="shared" si="1"/>
        <v/>
      </c>
    </row>
    <row r="33" spans="1:11" x14ac:dyDescent="0.25">
      <c r="B33" s="82"/>
      <c r="C33" s="78"/>
      <c r="D33" s="79"/>
      <c r="E33" s="80">
        <f t="shared" si="0"/>
        <v>0</v>
      </c>
      <c r="F33" s="78"/>
      <c r="G33" s="78"/>
      <c r="H33" s="78"/>
      <c r="I33" s="78"/>
      <c r="J33" s="81"/>
      <c r="K33" s="51" t="str">
        <f t="shared" si="1"/>
        <v/>
      </c>
    </row>
    <row r="34" spans="1:11" x14ac:dyDescent="0.25">
      <c r="B34" s="83"/>
      <c r="C34" s="84"/>
      <c r="D34" s="85"/>
      <c r="E34" s="86">
        <f t="shared" si="0"/>
        <v>0</v>
      </c>
      <c r="F34" s="84"/>
      <c r="G34" s="84"/>
      <c r="H34" s="84"/>
      <c r="I34" s="84"/>
      <c r="J34" s="87"/>
      <c r="K34" s="51" t="str">
        <f t="shared" si="1"/>
        <v/>
      </c>
    </row>
    <row r="35" spans="1:11" s="92" customFormat="1" ht="13.8" thickBot="1" x14ac:dyDescent="0.3">
      <c r="A35" s="50"/>
      <c r="B35" s="109" t="s">
        <v>94</v>
      </c>
      <c r="C35" s="88">
        <f>SUM(C11:C34)</f>
        <v>0</v>
      </c>
      <c r="D35" s="88">
        <f>SUM($D$11:$D$34)</f>
        <v>0</v>
      </c>
      <c r="E35" s="88">
        <f>SUM($E$11:$E$34)</f>
        <v>0</v>
      </c>
      <c r="F35" s="89">
        <f>SUM($F$11:$F$34)</f>
        <v>0</v>
      </c>
      <c r="G35" s="88">
        <f>SUM($G$11:$G$34)</f>
        <v>0</v>
      </c>
      <c r="H35" s="88">
        <f>SUM($H$11:$H$34)</f>
        <v>0</v>
      </c>
      <c r="I35" s="90"/>
      <c r="J35" s="91"/>
    </row>
    <row r="36" spans="1:11" s="92" customFormat="1" x14ac:dyDescent="0.25">
      <c r="A36" s="50"/>
      <c r="B36" s="93"/>
      <c r="C36" s="94"/>
      <c r="D36" s="94"/>
      <c r="E36" s="94"/>
      <c r="F36" s="95"/>
      <c r="G36" s="94"/>
      <c r="H36" s="94"/>
      <c r="I36" s="96"/>
      <c r="J36" s="96"/>
    </row>
    <row r="37" spans="1:11" x14ac:dyDescent="0.25">
      <c r="F37" s="210"/>
      <c r="G37" s="210"/>
      <c r="H37" s="210"/>
      <c r="I37" s="97"/>
      <c r="J37" s="97"/>
    </row>
    <row r="38" spans="1:11" ht="30" customHeight="1" x14ac:dyDescent="0.25">
      <c r="B38" s="211" t="s">
        <v>170</v>
      </c>
      <c r="C38" s="212"/>
      <c r="F38" s="98"/>
      <c r="G38" s="98"/>
      <c r="H38" s="98"/>
      <c r="I38" s="97"/>
      <c r="J38" s="97"/>
    </row>
    <row r="39" spans="1:11" ht="39.6" x14ac:dyDescent="0.25">
      <c r="B39" s="64" t="s">
        <v>125</v>
      </c>
      <c r="C39" s="65" t="s">
        <v>95</v>
      </c>
      <c r="D39" s="56"/>
      <c r="E39" s="56"/>
    </row>
    <row r="40" spans="1:11" ht="39.6" x14ac:dyDescent="0.25">
      <c r="B40" s="64" t="s">
        <v>169</v>
      </c>
      <c r="C40" s="65" t="s">
        <v>60</v>
      </c>
      <c r="D40" s="112" t="s">
        <v>173</v>
      </c>
      <c r="E40" s="56"/>
    </row>
    <row r="41" spans="1:11" x14ac:dyDescent="0.25">
      <c r="B41" s="99" t="s">
        <v>175</v>
      </c>
      <c r="C41" s="100"/>
      <c r="D41" s="72" t="str">
        <f>+IF(AND(C41&lt;&gt;"",C41&lt;&gt;0),"Fylla þarf út eyðublaðið Tryggingaskyldir seljendur","")</f>
        <v/>
      </c>
    </row>
    <row r="42" spans="1:11" x14ac:dyDescent="0.25">
      <c r="B42" s="101" t="s">
        <v>61</v>
      </c>
      <c r="C42" s="102"/>
      <c r="D42" s="72"/>
    </row>
    <row r="43" spans="1:11" x14ac:dyDescent="0.25">
      <c r="B43" s="101" t="s">
        <v>62</v>
      </c>
      <c r="C43" s="102"/>
      <c r="D43" s="72"/>
    </row>
    <row r="44" spans="1:11" x14ac:dyDescent="0.25">
      <c r="B44" s="101" t="s">
        <v>63</v>
      </c>
      <c r="C44" s="102"/>
      <c r="D44" s="72"/>
    </row>
    <row r="45" spans="1:11" x14ac:dyDescent="0.25">
      <c r="B45" s="101" t="s">
        <v>137</v>
      </c>
      <c r="C45" s="102"/>
      <c r="D45" s="72"/>
    </row>
    <row r="46" spans="1:11" x14ac:dyDescent="0.25">
      <c r="B46" s="101" t="s">
        <v>138</v>
      </c>
      <c r="C46" s="102"/>
      <c r="D46" s="72"/>
    </row>
    <row r="47" spans="1:11" x14ac:dyDescent="0.25">
      <c r="B47" s="103" t="s">
        <v>139</v>
      </c>
      <c r="C47" s="102"/>
      <c r="D47" s="72"/>
    </row>
    <row r="48" spans="1:11" x14ac:dyDescent="0.25">
      <c r="B48" s="104" t="s">
        <v>67</v>
      </c>
      <c r="C48" s="102"/>
      <c r="D48" s="72" t="str">
        <f>+IF(AND(C48&lt;&gt;"",B48=""),"Tilgreina þarf tekjuflokk","")</f>
        <v/>
      </c>
    </row>
    <row r="49" spans="2:4" x14ac:dyDescent="0.25">
      <c r="B49" s="105"/>
      <c r="C49" s="102"/>
      <c r="D49" s="72" t="str">
        <f t="shared" ref="D49:D66" si="2">+IF(AND(C49&lt;&gt;"",B49=""),"Tilgreina þarf tekjuflokk","")</f>
        <v/>
      </c>
    </row>
    <row r="50" spans="2:4" x14ac:dyDescent="0.25">
      <c r="B50" s="105"/>
      <c r="C50" s="102"/>
      <c r="D50" s="72" t="str">
        <f t="shared" si="2"/>
        <v/>
      </c>
    </row>
    <row r="51" spans="2:4" x14ac:dyDescent="0.25">
      <c r="B51" s="105"/>
      <c r="C51" s="102"/>
      <c r="D51" s="72" t="str">
        <f t="shared" si="2"/>
        <v/>
      </c>
    </row>
    <row r="52" spans="2:4" x14ac:dyDescent="0.25">
      <c r="B52" s="105"/>
      <c r="C52" s="102"/>
      <c r="D52" s="72" t="str">
        <f t="shared" si="2"/>
        <v/>
      </c>
    </row>
    <row r="53" spans="2:4" x14ac:dyDescent="0.25">
      <c r="B53" s="105"/>
      <c r="C53" s="102"/>
      <c r="D53" s="72" t="str">
        <f t="shared" si="2"/>
        <v/>
      </c>
    </row>
    <row r="54" spans="2:4" x14ac:dyDescent="0.25">
      <c r="B54" s="105"/>
      <c r="C54" s="102"/>
      <c r="D54" s="72" t="str">
        <f t="shared" si="2"/>
        <v/>
      </c>
    </row>
    <row r="55" spans="2:4" x14ac:dyDescent="0.25">
      <c r="B55" s="105"/>
      <c r="C55" s="102"/>
      <c r="D55" s="72" t="str">
        <f t="shared" si="2"/>
        <v/>
      </c>
    </row>
    <row r="56" spans="2:4" x14ac:dyDescent="0.25">
      <c r="B56" s="105"/>
      <c r="C56" s="102"/>
      <c r="D56" s="72" t="str">
        <f t="shared" si="2"/>
        <v/>
      </c>
    </row>
    <row r="57" spans="2:4" x14ac:dyDescent="0.25">
      <c r="B57" s="105"/>
      <c r="C57" s="102"/>
      <c r="D57" s="72" t="str">
        <f t="shared" si="2"/>
        <v/>
      </c>
    </row>
    <row r="58" spans="2:4" x14ac:dyDescent="0.25">
      <c r="B58" s="105"/>
      <c r="C58" s="102"/>
      <c r="D58" s="72" t="str">
        <f t="shared" si="2"/>
        <v/>
      </c>
    </row>
    <row r="59" spans="2:4" x14ac:dyDescent="0.25">
      <c r="B59" s="105"/>
      <c r="C59" s="102"/>
      <c r="D59" s="72" t="str">
        <f t="shared" si="2"/>
        <v/>
      </c>
    </row>
    <row r="60" spans="2:4" x14ac:dyDescent="0.25">
      <c r="B60" s="105"/>
      <c r="C60" s="102"/>
      <c r="D60" s="72" t="str">
        <f t="shared" si="2"/>
        <v/>
      </c>
    </row>
    <row r="61" spans="2:4" x14ac:dyDescent="0.25">
      <c r="B61" s="105"/>
      <c r="C61" s="102"/>
      <c r="D61" s="72" t="str">
        <f t="shared" si="2"/>
        <v/>
      </c>
    </row>
    <row r="62" spans="2:4" x14ac:dyDescent="0.25">
      <c r="B62" s="105"/>
      <c r="C62" s="102"/>
      <c r="D62" s="72" t="str">
        <f t="shared" si="2"/>
        <v/>
      </c>
    </row>
    <row r="63" spans="2:4" x14ac:dyDescent="0.25">
      <c r="B63" s="105"/>
      <c r="C63" s="102"/>
      <c r="D63" s="72" t="str">
        <f t="shared" si="2"/>
        <v/>
      </c>
    </row>
    <row r="64" spans="2:4" x14ac:dyDescent="0.25">
      <c r="B64" s="105"/>
      <c r="C64" s="102"/>
      <c r="D64" s="72" t="str">
        <f t="shared" si="2"/>
        <v/>
      </c>
    </row>
    <row r="65" spans="2:4" x14ac:dyDescent="0.25">
      <c r="B65" s="105"/>
      <c r="C65" s="102"/>
      <c r="D65" s="72" t="str">
        <f t="shared" si="2"/>
        <v/>
      </c>
    </row>
    <row r="66" spans="2:4" x14ac:dyDescent="0.25">
      <c r="B66" s="106"/>
      <c r="C66" s="107"/>
      <c r="D66" s="72" t="str">
        <f t="shared" si="2"/>
        <v/>
      </c>
    </row>
    <row r="67" spans="2:4" ht="13.8" thickBot="1" x14ac:dyDescent="0.3">
      <c r="B67" s="110" t="s">
        <v>94</v>
      </c>
      <c r="C67" s="108">
        <f>SUM(C40:C66)</f>
        <v>0</v>
      </c>
    </row>
  </sheetData>
  <sheetProtection algorithmName="SHA-512" hashValue="ZKKOHxsnklx9wOhxl/DMA2C+IeSDzTYAJQQGURoEo1j7+7K/GBqm9gQ1SeoF/nvLx6tJpMuxuCQux0T33LmYhw==" saltValue="ewJz5d6MyIS3FI/cz/HoKQ==" spinCount="100000" sheet="1" objects="1" scenarios="1"/>
  <mergeCells count="3">
    <mergeCell ref="F37:H37"/>
    <mergeCell ref="B38:C38"/>
    <mergeCell ref="B8:J8"/>
  </mergeCells>
  <conditionalFormatting sqref="B41:B66">
    <cfRule type="expression" dxfId="45" priority="2">
      <formula>AND($C41&lt;&gt;"",$B41="")</formula>
    </cfRule>
  </conditionalFormatting>
  <conditionalFormatting sqref="B35:J35">
    <cfRule type="expression" dxfId="44" priority="5">
      <formula>1=1</formula>
    </cfRule>
  </conditionalFormatting>
  <conditionalFormatting sqref="C11:C34">
    <cfRule type="expression" dxfId="43" priority="4">
      <formula>AND($D11&lt;&gt;"",$C$11="")</formula>
    </cfRule>
  </conditionalFormatting>
  <conditionalFormatting sqref="C49:C66">
    <cfRule type="expression" dxfId="42" priority="1">
      <formula>AND($B49&lt;&gt;"",$C49="")</formula>
    </cfRule>
  </conditionalFormatting>
  <conditionalFormatting sqref="C11:D34">
    <cfRule type="expression" dxfId="41" priority="3">
      <formula>AND($C11&lt;&gt;"",$D11&lt;&gt;"")</formula>
    </cfRule>
  </conditionalFormatting>
  <conditionalFormatting sqref="D11:D34">
    <cfRule type="expression" dxfId="40" priority="6">
      <formula>AND($C11&lt;&gt;"",$D11="")</formula>
    </cfRule>
  </conditionalFormatting>
  <conditionalFormatting sqref="F11:J34">
    <cfRule type="expression" dxfId="39" priority="7">
      <formula>AND($E11&gt;0,F11="")</formula>
    </cfRule>
  </conditionalFormatting>
  <dataValidations count="11">
    <dataValidation type="whole" operator="greaterThanOrEqual" allowBlank="1" showInputMessage="1" showErrorMessage="1" sqref="C41:C66" xr:uid="{F9D56C61-297D-4863-9C49-C3F2C62CAB7E}">
      <formula1>0</formula1>
    </dataValidation>
    <dataValidation type="whole" allowBlank="1" showInputMessage="1" showErrorMessage="1" error="Talan verður að vera 1 eða 2" sqref="D4" xr:uid="{30AA9214-48A1-40B9-8E6F-7438D3F73A71}">
      <formula1>1</formula1>
      <formula2>2</formula2>
    </dataValidation>
    <dataValidation type="decimal" operator="greaterThanOrEqual" allowBlank="1" showInputMessage="1" showErrorMessage="1" error="Fjöldi daga má ekki vera neikvæð stærð" prompt="Meðaltals fjöldi daga frá því að farþegar greiða ferð að fullu þar til að ferðin er farin." sqref="J11:J34" xr:uid="{44566257-F713-4910-869F-ADA596588950}">
      <formula1>0</formula1>
    </dataValidation>
    <dataValidation type="decimal" operator="greaterThanOrEqual" allowBlank="1" showInputMessage="1" showErrorMessage="1" error="Lengd ferðar þarf að vera að lágmarki 1 dagur" prompt="Sé lengd ferðar sú sama hjá öllum farþegum skal skrá lengd hennar. _x000a_Ef lengd skráðra ferða er mismunandi þarf að skrá vegið meðaltal lengdar ferðanna. " sqref="I11:I34" xr:uid="{BB48D4C1-5E34-4176-BAFA-EDCD9C41BE9D}">
      <formula1>1</formula1>
    </dataValidation>
    <dataValidation type="whole" operator="greaterThanOrEqual" allowBlank="1" showInputMessage="1" showErrorMessage="1" error="Fjöldi ferðamanna þarf að vera heil tala og að lágmarki 1 ferðamaður" prompt="Samanlagður fjöldi ferðamanna sem fer í viðkomandi ferðir." sqref="H11:H34" xr:uid="{7F579766-9BF0-40CF-B8A5-F852E155CA28}">
      <formula1>1</formula1>
    </dataValidation>
    <dataValidation type="whole" operator="greaterThanOrEqual" allowBlank="1" showInputMessage="1" showErrorMessage="1" error="Fjöldi ferða þarf að vera heil tala og að lágmarki 1 ferð" prompt="Fjöldi brottfara sem eiga við um þessa línu" sqref="G11:G34" xr:uid="{D8CB3341-B5EA-4E5D-9E74-C16F13C6384B}">
      <formula1>1</formula1>
    </dataValidation>
    <dataValidation type="whole" operator="greaterThanOrEqual" allowBlank="1" showInputMessage="1" showErrorMessage="1" error="Heildarfjárhæð staðfestingargreiðslna þarf að vera heil tala og að lágmarki 0" prompt="Samanlögð upphæð allra staðfestingargreiðslna sem mótteknar eru vegna þeirra ferða sem skráðar eru í línuna._x000a_Sé ferð greidd í einni greiðslu færist 0 í þennan reit." sqref="F11:F34" xr:uid="{010DFAFB-0B09-4155-A8E4-D6AD65B1A46D}">
      <formula1>0</formula1>
    </dataValidation>
    <dataValidation type="whole" operator="greaterThanOrEqual" allowBlank="1" showInputMessage="1" showErrorMessage="1" error="Heildarsöluverð þarf að vera heil tala og að lágmarki 0" prompt="Samanlögð fjárhæð þeirra greiðslna sem að ferðaskrifstofan tekur við vegna samtengdrar ferðatilhögunar" sqref="D11:D34" xr:uid="{9912046D-8129-4959-89EB-E92708B5E208}">
      <formula1>0</formula1>
    </dataValidation>
    <dataValidation type="whole" operator="greaterThanOrEqual" allowBlank="1" showInputMessage="1" showErrorMessage="1" error="Heildarsöluverð þarf að vera heil tala og að lágmarki 0" prompt="Samanlögð fjárhæð sem ferðaskrifstofa / seljandi fær greidda fyrir þær ferðir sem skráðar eru í línuna" sqref="C11:C34" xr:uid="{F1F2C4BA-A820-4B7C-81D5-371D2390B295}">
      <formula1>0</formula1>
    </dataValidation>
    <dataValidation allowBlank="1" showInputMessage="1" showErrorMessage="1" prompt="Hér skal skrá heiti ferðar eða lýsingu á ferð." sqref="B11:B34" xr:uid="{37AEFB09-2188-4BB4-B8CB-B19D35FAFEAC}"/>
    <dataValidation allowBlank="1" showInputMessage="1" showErrorMessage="1" prompt="Bæta við flokkum eftir því sem við á" sqref="B48:B66" xr:uid="{B5B6BCAB-5EB3-4311-83A5-011832CEA86F}"/>
  </dataValidations>
  <pageMargins left="0.11811023622047245" right="0.11811023622047245" top="0.55118110236220474" bottom="0.35433070866141736" header="0.11811023622047245" footer="0.31496062992125984"/>
  <pageSetup paperSize="9" orientation="landscape" horizontalDpi="300" verticalDpi="300" r:id="rId1"/>
  <headerFooter>
    <oddHeader xml:space="preserve">&amp;L&amp;A&amp;C&amp;"-,Bold"Yfirlit yfir sölu ferða&amp;R 
</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f237b2e-46e7-485b-89b2-135eb7f7de30">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01BA620DC4C34AB994CFF6EBF16DAF" ma:contentTypeVersion="8" ma:contentTypeDescription="Create a new document." ma:contentTypeScope="" ma:versionID="93a8fdd0900798ab1b235530bb50cef1">
  <xsd:schema xmlns:xsd="http://www.w3.org/2001/XMLSchema" xmlns:xs="http://www.w3.org/2001/XMLSchema" xmlns:p="http://schemas.microsoft.com/office/2006/metadata/properties" xmlns:ns2="73d22093-91d2-419d-949d-4331dc68b02c" xmlns:ns3="7f237b2e-46e7-485b-89b2-135eb7f7de30" targetNamespace="http://schemas.microsoft.com/office/2006/metadata/properties" ma:root="true" ma:fieldsID="a95d8dbb69f06228d135bf2230855a42" ns2:_="" ns3:_="">
    <xsd:import namespace="73d22093-91d2-419d-949d-4331dc68b02c"/>
    <xsd:import namespace="7f237b2e-46e7-485b-89b2-135eb7f7de3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d22093-91d2-419d-949d-4331dc68b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237b2e-46e7-485b-89b2-135eb7f7de3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Heit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86F4E4-C0C6-4317-949E-BB8E37A45578}">
  <ds:schemaRefs>
    <ds:schemaRef ds:uri="http://purl.org/dc/terms/"/>
    <ds:schemaRef ds:uri="73d22093-91d2-419d-949d-4331dc68b02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7f237b2e-46e7-485b-89b2-135eb7f7de30"/>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E2A85BF5-F343-4442-B863-676B87AEE024}">
  <ds:schemaRefs>
    <ds:schemaRef ds:uri="http://schemas.microsoft.com/sharepoint/v3/contenttype/forms"/>
  </ds:schemaRefs>
</ds:datastoreItem>
</file>

<file path=customXml/itemProps3.xml><?xml version="1.0" encoding="utf-8"?>
<ds:datastoreItem xmlns:ds="http://schemas.openxmlformats.org/officeDocument/2006/customXml" ds:itemID="{AC108819-6D32-4489-A3F2-40294C78C6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d22093-91d2-419d-949d-4331dc68b02c"/>
    <ds:schemaRef ds:uri="7f237b2e-46e7-485b-89b2-135eb7f7d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14</vt:i4>
      </vt:variant>
    </vt:vector>
  </HeadingPairs>
  <TitlesOfParts>
    <vt:vector size="33" baseType="lpstr">
      <vt:lpstr>Upplýsingar</vt:lpstr>
      <vt:lpstr>Áætlun um rekstur og fjárstreym</vt:lpstr>
      <vt:lpstr>Janúar</vt:lpstr>
      <vt:lpstr>Febrúar</vt:lpstr>
      <vt:lpstr>Mars</vt:lpstr>
      <vt:lpstr>Apríl</vt:lpstr>
      <vt:lpstr>Maí</vt:lpstr>
      <vt:lpstr>Júní</vt:lpstr>
      <vt:lpstr>Júlí</vt:lpstr>
      <vt:lpstr>Ágúst</vt:lpstr>
      <vt:lpstr>September</vt:lpstr>
      <vt:lpstr>Október</vt:lpstr>
      <vt:lpstr>Nóvember</vt:lpstr>
      <vt:lpstr>Desember</vt:lpstr>
      <vt:lpstr>Niðurstöur ár 1</vt:lpstr>
      <vt:lpstr>Data1</vt:lpstr>
      <vt:lpstr>Data2</vt:lpstr>
      <vt:lpstr>Data3</vt:lpstr>
      <vt:lpstr>Data4</vt:lpstr>
      <vt:lpstr>Apríl!Print_Area</vt:lpstr>
      <vt:lpstr>Ágúst!Print_Area</vt:lpstr>
      <vt:lpstr>'Áætlun um rekstur og fjárstreym'!Print_Area</vt:lpstr>
      <vt:lpstr>Desember!Print_Area</vt:lpstr>
      <vt:lpstr>Febrúar!Print_Area</vt:lpstr>
      <vt:lpstr>Janúar!Print_Area</vt:lpstr>
      <vt:lpstr>Júlí!Print_Area</vt:lpstr>
      <vt:lpstr>Júní!Print_Area</vt:lpstr>
      <vt:lpstr>Maí!Print_Area</vt:lpstr>
      <vt:lpstr>Mars!Print_Area</vt:lpstr>
      <vt:lpstr>Nóvember!Print_Area</vt:lpstr>
      <vt:lpstr>Október!Print_Area</vt:lpstr>
      <vt:lpstr>September!Print_Area</vt:lpstr>
      <vt:lpstr>Upplýsingar!Print_Area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nyjar_umsoknir_ar_1</dc:title>
  <dc:creator>Helena Karlsdóttir</dc:creator>
  <cp:lastModifiedBy>Erla Sigurðardóttir - FERDA</cp:lastModifiedBy>
  <cp:lastPrinted>2021-04-13T11:01:13Z</cp:lastPrinted>
  <dcterms:created xsi:type="dcterms:W3CDTF">2019-01-28T14:44:59Z</dcterms:created>
  <dcterms:modified xsi:type="dcterms:W3CDTF">2025-10-03T11:24:04Z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0x010100B401BA620DC4C34AB994CFF6EBF16DAF</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